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6115" windowHeight="14625" activeTab="2"/>
  </bookViews>
  <sheets>
    <sheet name="Umzüge1" sheetId="1" r:id="rId1"/>
    <sheet name="Umzüge2" sheetId="2" r:id="rId2"/>
    <sheet name="Zu-Wegzüge Stadtteil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5_Wirtschaft_und_Arbeit">#REF!</definedName>
    <definedName name="_1_1_und_2_Wohnraumen">'[4]ab-11'!$F$2:$F$10</definedName>
    <definedName name="_2_1_und_2_Wohnraumen.Rubrik">'[4]ab-11'!#REF!</definedName>
    <definedName name="_3_1_und_2_Wohnraumen.Z11_17S3">'[4]ab-11'!$F$2:$F$10</definedName>
    <definedName name="_4_3_Wohnraumen">'[4]ab-11'!$E$2:$E$10</definedName>
    <definedName name="_5_3_Wohnraumen.Rubrik">'[4]ab-11'!#REF!</definedName>
    <definedName name="_6_3_Wohnraumen.Z11_17S4">'[4]ab-11'!$E$2:$E$10</definedName>
    <definedName name="_7_4_Wohnraumen">'[4]ab-11'!$D$2:$D$10</definedName>
    <definedName name="_8_4_Wohnraumen.Rubrik">'[4]ab-11'!#REF!</definedName>
    <definedName name="_9_4_Wohnraumen.Z11_17S5">'[4]ab-11'!$D$2:$D$10</definedName>
    <definedName name="_10_5_und_6_Wohnraumen">'[4]ab-11'!$C$2:$C$10</definedName>
    <definedName name="_11_5_und_6_Wohnraumen.Rubrik">'[4]ab-11'!#REF!</definedName>
    <definedName name="_12_5_und_6_Wohnraumen.Z11_17S6">'[4]ab-11'!$C$2:$C$10</definedName>
    <definedName name="_13_7_und_mehr_Wohnraumen">'[4]ab-11'!$A$2:$B$10</definedName>
    <definedName name="_14_7_und_mehr_Wohnraumen.Rubrik">'[4]ab-11'!$A$2:$A$10</definedName>
    <definedName name="_15_7_und_mehr_Wohnraumen.Z11_17S7">'[4]ab-11'!$B$2:$B$10</definedName>
    <definedName name="abn">'[5]20-ab4'!$X$28:$X$54</definedName>
    <definedName name="Abnahmen">'[5]20-ab4'!$X$28:$X$54</definedName>
    <definedName name="Abnahmen.Rubrik">'[5]20-ab4'!#REF!</definedName>
    <definedName name="Aland">'[6]ab-10'!$C$2:$C$10</definedName>
    <definedName name="aländer">'[5]3-ab1'!$M$44:$M$80</definedName>
    <definedName name="an_whg">'[4]ab-12'!$A$2:$A$20</definedName>
    <definedName name="anz">'[4]ab-12'!$A$2:$B$20</definedName>
    <definedName name="Anz._”ff._gef”rd._Wohnungen">'[4]ab-12'!$A$2:$B$20</definedName>
    <definedName name="Anz._”ff._gef”rd._Wohnungen.Gr”áe">'[4]ab-12'!$B$2:$B$20</definedName>
    <definedName name="Anz._”ff._gef”rd._Wohnungen.Rubrik">'[4]ab-12'!$A$2:$A$20</definedName>
    <definedName name="anz_wh">'[4]ab-12'!$B$2:$B$20</definedName>
    <definedName name="ausfrau">#REF!</definedName>
    <definedName name="ausl">'[5]10-ab3'!$K$45:$L$56</definedName>
    <definedName name="_16Ausl_nder_Frauen">#REF!</definedName>
    <definedName name="_17Ausl_nder_Frauen.Gr”áe">#REF!</definedName>
    <definedName name="_18Ausl_nder_Frauen.Rubrik">#REF!</definedName>
    <definedName name="_19Ausl_nder_M_nner">#REF!</definedName>
    <definedName name="_20Ausl_nder_M_nner.Gr”áe">#REF!</definedName>
    <definedName name="_21Ausl_nder_M_nner.Rubrik">#REF!</definedName>
    <definedName name="_22Ausl_ndische_Frauen.Rubrik" localSheetId="2">#REF!</definedName>
    <definedName name="_23Ausl_ndische_Frauen.Rubrik">'[1]ab-8'!#REF!</definedName>
    <definedName name="auslä">'[5]10-ab3'!$K$45:$K$56</definedName>
    <definedName name="auslä_frau">'[5]25-ab6'!$L$32:$L$38</definedName>
    <definedName name="ausläfrau">#REF!</definedName>
    <definedName name="Ausland" localSheetId="2">'[6]ab-10'!$C$2:$C$10</definedName>
    <definedName name="Ausland">'[2]ab-10'!$C$2:$C$10</definedName>
    <definedName name="ausländ">'[3]10-ab3'!$L$44:$L$56</definedName>
    <definedName name="Ausland.Rubrik" localSheetId="2">'[6]ab-10'!#REF!</definedName>
    <definedName name="Ausland.Rubrik">'[2]ab-10'!#REF!</definedName>
    <definedName name="_24Ausland.Z93S5_16" localSheetId="2">'[7]ab-10'!$C$2:$C$10</definedName>
    <definedName name="_25Ausland.Z93S5_16">'[2]ab-10'!$C$2:$C$10</definedName>
    <definedName name="ausländ_fr">#REF!</definedName>
    <definedName name="ausländ_frau">'[5]25-ab6'!$L$32:$L$38</definedName>
    <definedName name="Auslander">'[5]3-ab1'!$K$44:$M$80</definedName>
    <definedName name="Auslander.Rubrik">'[5]3-ab1'!$K$44:$K$80</definedName>
    <definedName name="ausländi_frau">#REF!</definedName>
    <definedName name="ausländmänn">#REF!</definedName>
    <definedName name="auslmän">#REF!</definedName>
    <definedName name="ausmä">#REF!</definedName>
    <definedName name="baden_wue">'[6]ab-10'!$G$2:$G$10</definedName>
    <definedName name="badwue">'[6]ab-10'!#REF!</definedName>
    <definedName name="ben">'[8]ab-17'!#REF!</definedName>
    <definedName name="besch">#REF!</definedName>
    <definedName name="_26Besch_ftigte">#REF!</definedName>
    <definedName name="_27Besch_ftigte.Rubrik">#REF!</definedName>
    <definedName name="_28Besch_ftigte.Z15_24S5">#REF!</definedName>
    <definedName name="beschäf">#REF!</definedName>
    <definedName name="beschäft">#REF!</definedName>
    <definedName name="betr">#REF!</definedName>
    <definedName name="Betriebe">#REF!</definedName>
    <definedName name="Betriebe.Rubrik">#REF!</definedName>
    <definedName name="_29Betriebe.Z15_24S4">#REF!</definedName>
    <definedName name="brd">'[6]ab-10'!$D$2:$D$10</definedName>
    <definedName name="_brd1">'[6]ab-10'!#REF!</definedName>
    <definedName name="_brd2">'[6]ab-10'!$D$2:$D$10</definedName>
    <definedName name="bw">'[6]ab-10'!$G$2:$G$10</definedName>
    <definedName name="de">'[5]3-ab1'!$L$44:$L$80</definedName>
    <definedName name="defr">'[5]25-ab6'!$K$32:$K$38</definedName>
    <definedName name="demän">#REF!</definedName>
    <definedName name="deu_män">#REF!</definedName>
    <definedName name="deufrau">#REF!</definedName>
    <definedName name="deutsch_frauen">#REF!</definedName>
    <definedName name="Deutsche">'[5]3-ab1'!$L$44:$L$80</definedName>
    <definedName name="Deutsche.Rubrik">#REF!</definedName>
    <definedName name="Deutsche_Frauen">'[5]25-ab6'!$K$32:$K$38</definedName>
    <definedName name="Deutsche_Frauen.Rubrik" localSheetId="2">#REF!</definedName>
    <definedName name="Deutsche_Frauen.Rubrik">'[1]ab-8'!#REF!</definedName>
    <definedName name="deutschefrau">#REF!</definedName>
    <definedName name="_30Deutsche_Frauen">#REF!</definedName>
    <definedName name="_31Deutsche_Frauen.Gr”áe">#REF!</definedName>
    <definedName name="_32Deutsche_Frauen.Rubrik">#REF!</definedName>
    <definedName name="_33Deutsche_M_nner">#REF!</definedName>
    <definedName name="_34Deutsche_M_nner.Gr”áe">#REF!</definedName>
    <definedName name="_35Deutsche_M_nner.Rubrik">#REF!</definedName>
    <definedName name="deutschemän">#REF!</definedName>
    <definedName name="_xlnm.Print_Area" localSheetId="0">Umzüge1!$A$1:$O$34</definedName>
    <definedName name="_xlnm.Print_Area" localSheetId="1">Umzüge2!$A$1:$O$34</definedName>
    <definedName name="_xlnm.Print_Area" localSheetId="2">'Zu-Wegzüge Stadtteile'!$A$1:$G$39</definedName>
    <definedName name="_36Europaische_Schule">'[8]ab-18'!#REF!</definedName>
    <definedName name="eurosch">'[8]ab-18'!#REF!</definedName>
    <definedName name="Fachhochschule.Rubrik">'[8]ab-20'!#REF!</definedName>
    <definedName name="frau_ins">#REF!</definedName>
    <definedName name="_37Frauen__ausl_ndisch">#REF!</definedName>
    <definedName name="_38Frauen__deutsch">#REF!</definedName>
    <definedName name="fraueninsg">#REF!</definedName>
    <definedName name="_39Frauen_insgesamt">#REF!</definedName>
    <definedName name="_40Frauen_insgesamt.Gr”áe">#REF!</definedName>
    <definedName name="_41Frauen_insgesamt.Rubrik">#REF!</definedName>
    <definedName name="frauins">#REF!</definedName>
    <definedName name="frausl">#REF!</definedName>
    <definedName name="frdu">#REF!</definedName>
    <definedName name="_42Freie_Waldorfschule">'[8]ab-18'!#REF!</definedName>
    <definedName name="Fruchtbarkeitsziffer_insgesamt">'[5]25-ab6'!$J$32:$J$38</definedName>
    <definedName name="Fruchtbarkeitsziffer_insgesamt.Rubrik">'[5]25-ab6'!$J$32:$J$38</definedName>
    <definedName name="_43Fruchtbarkeitsziffer_insgesamt.Z20_29S6" localSheetId="2">#REF!</definedName>
    <definedName name="_44Fruchtbarkeitsziffer_insgesamt.Z20_29S6">'[1]ab-8'!#REF!</definedName>
    <definedName name="frwald">'[8]ab-18'!#REF!</definedName>
    <definedName name="geb">'[5]21-ab5'!$J$32:$J$53</definedName>
    <definedName name="Geburten">'[5]21-ab5'!$I$32:$J$53</definedName>
    <definedName name="Geburten.Rubrik">'[5]21-ab5'!$I$32:$I$53</definedName>
    <definedName name="gew">'[9]ab-31'!#REF!</definedName>
    <definedName name="Gewerbe">'[9]ab-31'!#REF!</definedName>
    <definedName name="Gewerbe.Rubrik">'[9]ab-31'!#REF!</definedName>
    <definedName name="_45Gewerbe.Z12_19S5">'[9]ab-31'!#REF!</definedName>
    <definedName name="grsch">'[8]ab-18'!#REF!</definedName>
    <definedName name="_46Grund__schulen">'[8]ab-18'!#REF!</definedName>
    <definedName name="_47Grund__schulen._">'[8]ab-18'!#REF!</definedName>
    <definedName name="gruschu">'[8]ab-18'!#REF!</definedName>
    <definedName name="gym">'[8]ab-18'!#REF!</definedName>
    <definedName name="hauptschu">'[8]ab-18'!#REF!</definedName>
    <definedName name="_48Haupt__schulen">'[8]ab-18'!#REF!</definedName>
    <definedName name="_49Haupt__schulen._">'[8]ab-18'!#REF!</definedName>
    <definedName name="hauschu">'[8]ab-18'!#REF!</definedName>
    <definedName name="Haushalte">'[9]ab-31'!#REF!</definedName>
    <definedName name="Haushalte.Rubrik">'[9]ab-31'!#REF!</definedName>
    <definedName name="_50Haushalte.Z12_19S4">'[9]ab-31'!#REF!</definedName>
    <definedName name="hh">'[9]ab-31'!#REF!</definedName>
    <definedName name="ind">'[9]ab-31'!#REF!</definedName>
    <definedName name="ind_gr">'[9]ab-31'!#REF!</definedName>
    <definedName name="indu_gross">'[9]ab-31'!#REF!</definedName>
    <definedName name="_51Industrie__GroBkunden">'[9]ab-31'!#REF!</definedName>
    <definedName name="_52Industrie__GroBkunden.Rubrik">'[9]ab-31'!#REF!</definedName>
    <definedName name="_53Industrie__GroBkunden.Z12_19S6">'[9]ab-31'!#REF!</definedName>
    <definedName name="land_kreise">'[6]ab-10'!$E$2:$E$10</definedName>
    <definedName name="landkr">'[6]ab-10'!$E$2:$E$10</definedName>
    <definedName name="landkreise">'[6]ab-10'!#REF!</definedName>
    <definedName name="lebh">'[4]ab-18'!$C$1:$D$48</definedName>
    <definedName name="lebhaltproz">'[4]ab-18'!$D$1:$D$48</definedName>
    <definedName name="lebhmj">'[4]ab-18'!#REF!</definedName>
    <definedName name="_54M_nner__ausl_ndisch">#REF!</definedName>
    <definedName name="_55M_nner__deutsch">#REF!</definedName>
    <definedName name="_56M_nner_insgesamt">#REF!</definedName>
    <definedName name="_57M_nner_insgesamt.Gr”áe">#REF!</definedName>
    <definedName name="_58M_nner_insgesamt.Rubrik">#REF!</definedName>
    <definedName name="mänausl">#REF!</definedName>
    <definedName name="männdeu">#REF!</definedName>
    <definedName name="männer_insg">#REF!</definedName>
    <definedName name="männer_insges">#REF!</definedName>
    <definedName name="männins">#REF!</definedName>
    <definedName name="_59Nachbar__schafts__verband_Karlsruhe" localSheetId="2">'[7]ab-10'!$F$2:$F$10</definedName>
    <definedName name="_60Nachbar__schafts__verband_Karlsruhe">'[2]ab-10'!$F$2:$F$10</definedName>
    <definedName name="_61Nachbar__schafts__verband_Karlsruhe.Rubrik" localSheetId="2">'[7]ab-10'!#REF!</definedName>
    <definedName name="_62Nachbar__schafts__verband_Karlsruhe.Rubrik">'[2]ab-10'!#REF!</definedName>
    <definedName name="_63Nachbar__schafts__verband_Karlsruhe.Z85S5_16" localSheetId="2">'[7]ab-10'!$F$2:$F$10</definedName>
    <definedName name="_64Nachbar__schafts__verband_Karlsruhe.Z85S5_16">'[2]ab-10'!$F$2:$F$10</definedName>
    <definedName name="nachbschkh">'[6]ab-10'!$F$2:$F$10</definedName>
    <definedName name="_65Nachtstrom__kunden">'[9]ab-31'!#REF!</definedName>
    <definedName name="_66Nachtstrom__kunden.Rubrik">'[9]ab-31'!#REF!</definedName>
    <definedName name="_67Nachtstrom__kunden.Z12_19S8">'[9]ab-31'!#REF!</definedName>
    <definedName name="neut">'[10]ab-10'!#REF!</definedName>
    <definedName name="nstromku">'[9]ab-31'!#REF!</definedName>
    <definedName name="Nverb">'[6]ab-10'!#REF!</definedName>
    <definedName name="_68offentl._Gymnasien">'[8]ab-18'!#REF!</definedName>
    <definedName name="Padagogische_Hochschule.Rubrik">'[8]ab-20'!#REF!</definedName>
    <definedName name="pgym">'[8]ab-18'!#REF!</definedName>
    <definedName name="preis">[4]ab17!$B$2:$D$25</definedName>
    <definedName name="preisbw">[4]ab17!$B$2:$B$25</definedName>
    <definedName name="Preisindex_Bundesrepublik">[4]ab17!$F$2:$F$25</definedName>
    <definedName name="Preisindex_Bundesrepublik._">[4]ab17!#REF!</definedName>
    <definedName name="Preisindex_Bundesrepublik.Prozent">[4]ab17!$F$2:$F$25</definedName>
    <definedName name="_69Preisindex_B_W">[4]ab17!$B$2:$D$25</definedName>
    <definedName name="_70Preisindex_B_W._">[4]ab17!$B$2:$B$25</definedName>
    <definedName name="_71Preisindex_B_W.Prozent">[4]ab17!$D$2:$D$25</definedName>
    <definedName name="_72Preisindex_f_r_die_Lebenshaltung">'[4]ab-18'!$C$1:$D$48</definedName>
    <definedName name="_73Preisindex_f_r_die_Lebenshaltung.Monat_Jahr">'[4]ab-18'!#REF!</definedName>
    <definedName name="_74Preisindex_f_r_die_Lebenshaltung.Prozent">'[4]ab-18'!$D$1:$D$48</definedName>
    <definedName name="preisproz">[4]ab17!$D$2:$D$25</definedName>
    <definedName name="_75Private_Gymnasien">'[8]ab-18'!#REF!</definedName>
    <definedName name="real">'[8]ab-18'!#REF!</definedName>
    <definedName name="_76Real__schulen">'[8]ab-18'!#REF!</definedName>
    <definedName name="sofö">'[8]ab-18'!#REF!</definedName>
    <definedName name="_77Sonder__u._Forderschulen">'[8]ab-18'!#REF!</definedName>
    <definedName name="städt">'[9]ab-31'!#REF!</definedName>
    <definedName name="_78Stadtische_Stellen">'[9]ab-31'!#REF!</definedName>
    <definedName name="_79Stadtische_Stellen.Rubrik">'[9]ab-31'!#REF!</definedName>
    <definedName name="_80Stadtische_Stellen.Z12_19S7">'[9]ab-31'!#REF!</definedName>
    <definedName name="stadtstell">'[9]ab-31'!#REF!</definedName>
    <definedName name="sterbe_fälle">'[5]21-ab5'!$K$32:$K$53</definedName>
    <definedName name="_81Sterbef_lle.Rubrik" localSheetId="2">#REF!</definedName>
    <definedName name="_82Sterbef_lle.Rubrik">'[1]ab-7'!#REF!</definedName>
    <definedName name="sterbefälle">#REF!</definedName>
    <definedName name="stfälle">'[5]21-ab5'!$K$32:$K$53</definedName>
    <definedName name="strom">'[9]ab-31'!#REF!</definedName>
    <definedName name="stromk">'[9]ab-31'!#REF!</definedName>
    <definedName name="ststell">'[9]ab-31'!#REF!</definedName>
    <definedName name="sum">'[11]2a'!#REF!</definedName>
    <definedName name="Summe">'[11]2a'!#REF!</definedName>
    <definedName name="_83ubr._Baden__Wurttem__berg" localSheetId="2">'[7]ab-10'!$G$2:$G$10</definedName>
    <definedName name="_84ubr._Baden__Wurttem__berg">'[2]ab-10'!$G$2:$G$10</definedName>
    <definedName name="_85ubr._Baden__Wurttem__berg.Rubrik" localSheetId="2">'[7]ab-10'!#REF!</definedName>
    <definedName name="_86ubr._Baden__Wurttem__berg.Rubrik">'[2]ab-10'!#REF!</definedName>
    <definedName name="_87ubr._Baden__Wurttem__berg.Z90S5_16" localSheetId="2">'[7]ab-10'!$G$2:$G$10</definedName>
    <definedName name="_88ubr._Baden__Wurttem__berg.Z90S5_16">'[2]ab-10'!$G$2:$G$10</definedName>
    <definedName name="_89ubr._Lk_KA__RA__GER_und_Sk_BAD" localSheetId="2">'[7]ab-10'!$E$2:$E$10</definedName>
    <definedName name="_90ubr._Lk_KA__RA__GER_und_Sk_BAD">'[2]ab-10'!$E$2:$E$10</definedName>
    <definedName name="_91ubr._Lk_KA__RA__GER_und_Sk_BAD.Rubrik" localSheetId="2">'[7]ab-10'!#REF!</definedName>
    <definedName name="_92ubr._Lk_KA__RA__GER_und_Sk_BAD.Rubrik">'[2]ab-10'!#REF!</definedName>
    <definedName name="_93ubr._Lk_KA__RA__GER_und_Sk_BAD.Z86S5_16" localSheetId="2">'[7]ab-10'!$E$2:$E$10</definedName>
    <definedName name="_94ubr._Lk_KA__RA__GER_und_Sk_BAD.Z86S5_16">'[2]ab-10'!$E$2:$E$10</definedName>
    <definedName name="_95ubriges_Bundes__gebiet_und_ehem._DDR" localSheetId="2">'[7]ab-10'!$D$2:$D$10</definedName>
    <definedName name="_96ubriges_Bundes__gebiet_und_ehem._DDR">'[2]ab-10'!$D$2:$D$10</definedName>
    <definedName name="_97ubriges_Bundes__gebiet_und_ehem._DDR.Rubrik" localSheetId="2">'[7]ab-10'!#REF!</definedName>
    <definedName name="_98ubriges_Bundes__gebiet_und_ehem._DDR.Rubrik">'[2]ab-10'!#REF!</definedName>
    <definedName name="_99ubriges_Bundes__gebiet_und_ehem._DDR.Z92S5_16" localSheetId="2">'[7]ab-10'!$D$2:$D$10</definedName>
    <definedName name="_100ubriges_Bundes__gebiet_und_ehem._DDR.Z92S5_16">'[2]ab-10'!$D$2:$D$10</definedName>
    <definedName name="unb">'[6]ab-10'!$B$2:$B$10</definedName>
    <definedName name="unbekannt" localSheetId="2">'[6]ab-10'!$A$2:$B$10</definedName>
    <definedName name="unbekannt">'[2]ab-10'!$A$2:$B$10</definedName>
    <definedName name="unbekannt.Rubrik" localSheetId="2">'[6]ab-10'!$A$2:$A$10</definedName>
    <definedName name="unbekannt.Rubrik">'[2]ab-10'!$A$2:$A$10</definedName>
    <definedName name="_101unbekannt.Z94S5_16" localSheetId="2">'[7]ab-10'!$B$2:$B$10</definedName>
    <definedName name="_102unbekannt.Z94S5_16">'[2]ab-10'!$B$2:$B$10</definedName>
    <definedName name="verb">'[6]ab-10'!$F$2:$F$10</definedName>
    <definedName name="whr_3">'[4]ab-11'!$E$2:$E$10</definedName>
    <definedName name="whr_4">'[4]ab-11'!$D$2:$D$10</definedName>
    <definedName name="whr_7">'[4]ab-11'!$A$2:$B$10</definedName>
    <definedName name="whr1_2">'[4]ab-11'!$F$2:$F$10</definedName>
    <definedName name="whr5_6">'[4]ab-11'!$C$2:$C$10</definedName>
    <definedName name="wohn_3">'[4]ab-11'!#REF!</definedName>
    <definedName name="wohn1_2">'[4]ab-11'!#REF!</definedName>
    <definedName name="wohn5_6">'[4]ab-11'!#REF!</definedName>
    <definedName name="wohnr_4">'[4]ab-11'!#REF!</definedName>
    <definedName name="wohnr_7">'[4]ab-11'!$A$2:$A$10</definedName>
    <definedName name="wohnraum_3">'[4]ab-11'!$E$2:$E$10</definedName>
    <definedName name="wohnraum_4">'[4]ab-11'!$D$2:$D$10</definedName>
    <definedName name="wohnraum_7">'[4]ab-11'!$B$2:$B$10</definedName>
    <definedName name="Wohnraum1_2">'[4]ab-11'!$F$2:$F$10</definedName>
    <definedName name="wohnraum5_6">'[4]ab-11'!$C$2:$C$10</definedName>
    <definedName name="_xlnm.Extract">'[5]30'!$N$10</definedName>
    <definedName name="ziffer">#REF!</definedName>
    <definedName name="zun">'[5]20-ab4'!$Z$28:$Z$54</definedName>
    <definedName name="Zunahmen">'[5]20-ab4'!$Y$28:$Z$54</definedName>
    <definedName name="Zunahmen.Rubrik">'[5]20-ab4'!$Y$28:$Y$54</definedName>
  </definedNames>
  <calcPr calcId="145621" refMode="R1C1"/>
</workbook>
</file>

<file path=xl/calcChain.xml><?xml version="1.0" encoding="utf-8"?>
<calcChain xmlns="http://schemas.openxmlformats.org/spreadsheetml/2006/main">
  <c r="E37" i="3" l="1"/>
  <c r="D37" i="3"/>
  <c r="C37" i="3"/>
  <c r="B37" i="3"/>
  <c r="G36" i="3"/>
  <c r="F36" i="3"/>
  <c r="A36" i="3"/>
  <c r="G35" i="3"/>
  <c r="F35" i="3"/>
  <c r="A35" i="3"/>
  <c r="G34" i="3"/>
  <c r="F34" i="3"/>
  <c r="A34" i="3"/>
  <c r="G33" i="3"/>
  <c r="F33" i="3"/>
  <c r="A33" i="3"/>
  <c r="G32" i="3"/>
  <c r="F32" i="3"/>
  <c r="A32" i="3"/>
  <c r="G31" i="3"/>
  <c r="F31" i="3"/>
  <c r="A31" i="3"/>
  <c r="G30" i="3"/>
  <c r="F30" i="3"/>
  <c r="A30" i="3"/>
  <c r="G29" i="3"/>
  <c r="F29" i="3"/>
  <c r="A29" i="3"/>
  <c r="G28" i="3"/>
  <c r="F28" i="3"/>
  <c r="A28" i="3"/>
  <c r="G27" i="3"/>
  <c r="F27" i="3"/>
  <c r="A27" i="3"/>
  <c r="G26" i="3"/>
  <c r="F26" i="3"/>
  <c r="A26" i="3"/>
  <c r="G25" i="3"/>
  <c r="F25" i="3"/>
  <c r="A25" i="3"/>
  <c r="G24" i="3"/>
  <c r="F24" i="3"/>
  <c r="A24" i="3"/>
  <c r="G23" i="3"/>
  <c r="F23" i="3"/>
  <c r="A23" i="3"/>
  <c r="G22" i="3"/>
  <c r="F22" i="3"/>
  <c r="A22" i="3"/>
  <c r="G21" i="3"/>
  <c r="F21" i="3"/>
  <c r="A21" i="3"/>
  <c r="G20" i="3"/>
  <c r="F20" i="3"/>
  <c r="A20" i="3"/>
  <c r="G19" i="3"/>
  <c r="F19" i="3"/>
  <c r="A19" i="3"/>
  <c r="G18" i="3"/>
  <c r="F18" i="3"/>
  <c r="A18" i="3"/>
  <c r="G17" i="3"/>
  <c r="F17" i="3"/>
  <c r="A17" i="3"/>
  <c r="G16" i="3"/>
  <c r="F16" i="3"/>
  <c r="A16" i="3"/>
  <c r="G15" i="3"/>
  <c r="F15" i="3"/>
  <c r="A15" i="3"/>
  <c r="G14" i="3"/>
  <c r="F14" i="3"/>
  <c r="A14" i="3"/>
  <c r="G13" i="3"/>
  <c r="F13" i="3"/>
  <c r="A13" i="3"/>
  <c r="G12" i="3"/>
  <c r="F12" i="3"/>
  <c r="A12" i="3"/>
  <c r="G11" i="3"/>
  <c r="F11" i="3"/>
  <c r="A11" i="3"/>
  <c r="G10" i="3"/>
  <c r="F10" i="3"/>
  <c r="A10" i="3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2" i="1"/>
  <c r="N32" i="1"/>
  <c r="M32" i="1"/>
  <c r="L32" i="1"/>
  <c r="K32" i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<sst xmlns="http://schemas.openxmlformats.org/spreadsheetml/2006/main" count="203" uniqueCount="63">
  <si>
    <t>220 Innerhalb des Stadtgebiets umgezogene Personen nach Herkunfts- und Zielstadtteilen</t>
  </si>
  <si>
    <t xml:space="preserve">Von </t>
  </si>
  <si>
    <t>Nach</t>
  </si>
  <si>
    <t>Innenstadt</t>
  </si>
  <si>
    <t>Innenstadt-</t>
  </si>
  <si>
    <t>Südstadt</t>
  </si>
  <si>
    <t>Südwest-</t>
  </si>
  <si>
    <t>Weststadt</t>
  </si>
  <si>
    <t>Nordwest-</t>
  </si>
  <si>
    <t>Oststadt</t>
  </si>
  <si>
    <t>Mühlburg</t>
  </si>
  <si>
    <t>Daxlanden</t>
  </si>
  <si>
    <t>Knielingen</t>
  </si>
  <si>
    <t>Grünwinkel</t>
  </si>
  <si>
    <t>Oberreut</t>
  </si>
  <si>
    <t>Beiertheim-</t>
  </si>
  <si>
    <t xml:space="preserve">Stadtteil </t>
  </si>
  <si>
    <t>Stadtteil</t>
  </si>
  <si>
    <t>Ost</t>
  </si>
  <si>
    <t>West</t>
  </si>
  <si>
    <t>stadt</t>
  </si>
  <si>
    <t>Bulach</t>
  </si>
  <si>
    <t>Innenstadt-Ost</t>
  </si>
  <si>
    <t>-</t>
  </si>
  <si>
    <t>Innenstadt-West</t>
  </si>
  <si>
    <t>Südweststadt</t>
  </si>
  <si>
    <t>Nordweststadt</t>
  </si>
  <si>
    <t>Beiertheim-Bulach</t>
  </si>
  <si>
    <t>Weiherfeld-Dammerstock</t>
  </si>
  <si>
    <t>Rüppurr</t>
  </si>
  <si>
    <t>Waldstadt</t>
  </si>
  <si>
    <t>Rintheim</t>
  </si>
  <si>
    <t>Hagsfeld</t>
  </si>
  <si>
    <t>Durlach</t>
  </si>
  <si>
    <t>Grötzingen</t>
  </si>
  <si>
    <t>Stupferich</t>
  </si>
  <si>
    <t>Hohenwettersbach</t>
  </si>
  <si>
    <t>Wolfartsweier</t>
  </si>
  <si>
    <t>Grünwettersbach</t>
  </si>
  <si>
    <t>Palmbach</t>
  </si>
  <si>
    <t>Neureut</t>
  </si>
  <si>
    <t>Stadt Karlsruhe 1995</t>
  </si>
  <si>
    <t>_____</t>
  </si>
  <si>
    <t>Ohne Umzüge innerhalb des Stadtteils</t>
  </si>
  <si>
    <t>Noch: 220  Innerhalb des Stadtgebiets umgezogene Personen nach Herkunfts- und Zielstadtteilen</t>
  </si>
  <si>
    <t>Weiherfeld-</t>
  </si>
  <si>
    <t>Hohen-</t>
  </si>
  <si>
    <t>Wolfarts-</t>
  </si>
  <si>
    <t>Grün-</t>
  </si>
  <si>
    <t>Dammerst.</t>
  </si>
  <si>
    <t>wettersbach</t>
  </si>
  <si>
    <t>weier</t>
  </si>
  <si>
    <r>
      <t>Bevölkerung</t>
    </r>
    <r>
      <rPr>
        <b/>
        <sz val="14"/>
        <rFont val="Frutiger 45 Light"/>
        <family val="2"/>
      </rPr>
      <t xml:space="preserve">  3</t>
    </r>
  </si>
  <si>
    <r>
      <t>Zu- und Wegzüge</t>
    </r>
    <r>
      <rPr>
        <sz val="14"/>
        <rFont val="Frutiger 45 Light"/>
        <family val="2"/>
      </rPr>
      <t xml:space="preserve">  </t>
    </r>
    <r>
      <rPr>
        <sz val="14"/>
        <color indexed="9"/>
        <rFont val="Frutiger 45 Light"/>
        <family val="2"/>
      </rPr>
      <t>6</t>
    </r>
    <r>
      <rPr>
        <b/>
        <sz val="8"/>
        <rFont val="Frutiger 45"/>
      </rPr>
      <t/>
    </r>
  </si>
  <si>
    <r>
      <t xml:space="preserve">334 Innerhalb des Stadtgebiets umgezogene Personen 2001 nach Stadtteilen </t>
    </r>
    <r>
      <rPr>
        <sz val="11"/>
        <rFont val="Frutiger 45 Light"/>
        <family val="2"/>
      </rPr>
      <t>1)</t>
    </r>
  </si>
  <si>
    <t>Zugezogene</t>
  </si>
  <si>
    <t>Fortgezogene</t>
  </si>
  <si>
    <t>Wanderungsbilanz</t>
  </si>
  <si>
    <t>Insgesamt</t>
  </si>
  <si>
    <t>darunter</t>
  </si>
  <si>
    <t>Ausländer</t>
  </si>
  <si>
    <t>Stadt Karlsruhe</t>
  </si>
  <si>
    <t>Einschl. Umzüge innerhalb des Stadtteils.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</si>
</sst>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"/>
  </numFmts>
  <fonts count="18">
    <font>
      <sz val="11"/>
      <color theme="1"/>
      <name val="Calibri"/>
      <family val="2"/>
      <scheme val="minor"/>
    </font>
    <font>
      <sz val="10"/>
      <name val="MS Sans Serif"/>
    </font>
    <font>
      <b/>
      <sz val="11"/>
      <name val="Frutiger 45"/>
    </font>
    <font>
      <b/>
      <sz val="10"/>
      <name val="Frutiger 45"/>
    </font>
    <font>
      <b/>
      <sz val="14"/>
      <name val="Arial"/>
    </font>
    <font>
      <sz val="8"/>
      <name val="Arial"/>
    </font>
    <font>
      <sz val="8"/>
      <name val="Frutiger 45"/>
    </font>
    <font>
      <b/>
      <sz val="14"/>
      <name val="Frutiger 45 Light"/>
      <family val="2"/>
    </font>
    <font>
      <sz val="10"/>
      <name val="Frutiger 45 Light"/>
      <family val="2"/>
    </font>
    <font>
      <b/>
      <sz val="10"/>
      <name val="Frutiger 45 Light"/>
      <family val="2"/>
    </font>
    <font>
      <sz val="8"/>
      <name val="Frutiger 45 Light"/>
    </font>
    <font>
      <sz val="8"/>
      <name val="Frutiger 45 Light"/>
      <family val="2"/>
    </font>
    <font>
      <sz val="14"/>
      <color indexed="9"/>
      <name val="Frutiger 45 Light"/>
      <family val="2"/>
    </font>
    <font>
      <sz val="14"/>
      <name val="Frutiger 45 Light"/>
      <family val="2"/>
    </font>
    <font>
      <b/>
      <sz val="8"/>
      <name val="Frutiger 45"/>
    </font>
    <font>
      <b/>
      <sz val="11"/>
      <name val="Frutiger 45 Light"/>
      <family val="2"/>
    </font>
    <font>
      <sz val="11"/>
      <name val="Frutiger 45 Light"/>
      <family val="2"/>
    </font>
    <font>
      <sz val="10"/>
      <name val="Frutiger 4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85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5" fillId="0" borderId="0" xfId="1" applyFont="1" applyAlignment="1"/>
    <xf numFmtId="0" fontId="1" fillId="0" borderId="0" xfId="1"/>
    <xf numFmtId="0" fontId="1" fillId="0" borderId="0" xfId="1" applyAlignment="1"/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0" fontId="1" fillId="0" borderId="0" xfId="1" applyFont="1"/>
    <xf numFmtId="164" fontId="6" fillId="0" borderId="0" xfId="2" applyNumberFormat="1" applyFont="1" applyBorder="1" applyAlignment="1">
      <alignment horizontal="righ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164" fontId="6" fillId="0" borderId="1" xfId="1" applyNumberFormat="1" applyFont="1" applyBorder="1" applyAlignment="1">
      <alignment horizontal="right"/>
    </xf>
    <xf numFmtId="0" fontId="2" fillId="0" borderId="0" xfId="2" applyFont="1" applyAlignment="1"/>
    <xf numFmtId="0" fontId="3" fillId="0" borderId="0" xfId="2" applyFont="1" applyAlignment="1"/>
    <xf numFmtId="0" fontId="4" fillId="0" borderId="0" xfId="2" applyFont="1" applyAlignment="1"/>
    <xf numFmtId="0" fontId="5" fillId="0" borderId="0" xfId="2" applyFont="1" applyAlignment="1"/>
    <xf numFmtId="0" fontId="1" fillId="0" borderId="0" xfId="2"/>
    <xf numFmtId="0" fontId="1" fillId="0" borderId="0" xfId="2" applyAlignment="1"/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3" xfId="2" applyFont="1" applyBorder="1" applyAlignment="1">
      <alignment horizontal="right" vertical="center"/>
    </xf>
    <xf numFmtId="0" fontId="6" fillId="0" borderId="3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5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164" fontId="6" fillId="0" borderId="0" xfId="2" applyNumberFormat="1" applyFont="1" applyAlignment="1">
      <alignment horizontal="right"/>
    </xf>
    <xf numFmtId="0" fontId="1" fillId="0" borderId="0" xfId="2" applyFont="1"/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164" fontId="6" fillId="0" borderId="1" xfId="2" applyNumberFormat="1" applyFont="1" applyBorder="1" applyAlignment="1">
      <alignment horizontal="right"/>
    </xf>
    <xf numFmtId="164" fontId="6" fillId="2" borderId="0" xfId="1" applyNumberFormat="1" applyFont="1" applyFill="1" applyBorder="1" applyAlignment="1">
      <alignment horizontal="right"/>
    </xf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horizontal="right"/>
    </xf>
    <xf numFmtId="0" fontId="8" fillId="0" borderId="6" xfId="3" applyFont="1" applyBorder="1"/>
    <xf numFmtId="0" fontId="11" fillId="0" borderId="6" xfId="5" applyFont="1" applyBorder="1" applyAlignment="1">
      <alignment horizontal="right"/>
    </xf>
    <xf numFmtId="0" fontId="12" fillId="0" borderId="0" xfId="3" applyFont="1"/>
    <xf numFmtId="0" fontId="8" fillId="0" borderId="0" xfId="3" applyFont="1" applyAlignment="1">
      <alignment horizontal="right"/>
    </xf>
    <xf numFmtId="0" fontId="11" fillId="0" borderId="0" xfId="5" applyFont="1"/>
    <xf numFmtId="0" fontId="15" fillId="0" borderId="0" xfId="4" applyFont="1" applyAlignment="1">
      <alignment horizontal="left" vertical="center"/>
    </xf>
    <xf numFmtId="0" fontId="11" fillId="0" borderId="0" xfId="4" applyFont="1" applyAlignment="1">
      <alignment horizontal="left"/>
    </xf>
    <xf numFmtId="0" fontId="11" fillId="0" borderId="0" xfId="4" applyFont="1" applyAlignment="1">
      <alignment horizontal="left" vertical="center"/>
    </xf>
    <xf numFmtId="0" fontId="8" fillId="0" borderId="0" xfId="4" applyFont="1"/>
    <xf numFmtId="0" fontId="11" fillId="0" borderId="2" xfId="4" applyFont="1" applyBorder="1" applyAlignment="1">
      <alignment horizontal="left" vertical="center"/>
    </xf>
    <xf numFmtId="0" fontId="11" fillId="0" borderId="1" xfId="4" applyFont="1" applyBorder="1" applyAlignment="1">
      <alignment horizontal="centerContinuous" vertical="center"/>
    </xf>
    <xf numFmtId="0" fontId="11" fillId="0" borderId="2" xfId="4" applyFont="1" applyBorder="1" applyAlignment="1">
      <alignment horizontal="centerContinuous" vertical="center"/>
    </xf>
    <xf numFmtId="0" fontId="11" fillId="0" borderId="3" xfId="4" applyFont="1" applyBorder="1" applyAlignment="1">
      <alignment horizontal="left" vertical="center"/>
    </xf>
    <xf numFmtId="0" fontId="6" fillId="0" borderId="2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0" xfId="4" applyFont="1" applyAlignment="1">
      <alignment horizontal="left"/>
    </xf>
    <xf numFmtId="0" fontId="6" fillId="0" borderId="0" xfId="4" applyFont="1" applyAlignment="1">
      <alignment horizontal="left" vertical="center"/>
    </xf>
    <xf numFmtId="0" fontId="17" fillId="0" borderId="0" xfId="4" applyFont="1"/>
    <xf numFmtId="0" fontId="1" fillId="0" borderId="0" xfId="4"/>
    <xf numFmtId="0" fontId="6" fillId="0" borderId="7" xfId="4" applyFont="1" applyBorder="1" applyAlignment="1">
      <alignment horizontal="left" vertical="center"/>
    </xf>
    <xf numFmtId="0" fontId="6" fillId="0" borderId="7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3" xfId="4" applyFont="1" applyBorder="1" applyAlignment="1">
      <alignment horizontal="left"/>
    </xf>
    <xf numFmtId="164" fontId="6" fillId="0" borderId="0" xfId="4" applyNumberFormat="1" applyFont="1" applyAlignment="1">
      <alignment horizontal="right"/>
    </xf>
    <xf numFmtId="0" fontId="14" fillId="0" borderId="2" xfId="4" applyFont="1" applyBorder="1" applyAlignment="1">
      <alignment horizontal="left"/>
    </xf>
    <xf numFmtId="164" fontId="14" fillId="0" borderId="1" xfId="4" applyNumberFormat="1" applyFont="1" applyBorder="1" applyAlignment="1">
      <alignment horizontal="right"/>
    </xf>
    <xf numFmtId="164" fontId="6" fillId="0" borderId="0" xfId="4" applyNumberFormat="1" applyFont="1" applyAlignment="1">
      <alignment horizontal="left"/>
    </xf>
    <xf numFmtId="0" fontId="6" fillId="0" borderId="0" xfId="4" applyFont="1" applyAlignment="1">
      <alignment horizontal="right"/>
    </xf>
  </cellXfs>
  <cellStyles count="6">
    <cellStyle name="Standard" xfId="0" builtinId="0"/>
    <cellStyle name="Standard 2" xfId="5"/>
    <cellStyle name="Standard_JB204-A" xfId="3"/>
    <cellStyle name="Standard_JB221" xfId="4"/>
    <cellStyle name="Standard_JB223-A" xfId="1"/>
    <cellStyle name="Standard_JB223-B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sta\Statistikstelle\statistik_intern\Daten-Best&#228;nde\Jahrb&#252;cher\jb1996\JBKAP-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igene%20Dateien\Daten\jahrbuch\jb2000\JBAL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sta\Statistikstelle\Ver&#246;ffentlichungen\Jahrbuch\jb1992\JB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sta\Statistikstelle\statistik_intern\Daten-Best&#228;nde\Jahrb&#252;cher\jb1996\JBA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sta\Statistikstelle\statistik_intern\Daten-Best&#228;nde\Jahrb&#252;cher\jb2002\kap-003.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_2\DATA\afsta\K1231\Eigene%20Dateien\Daten\excel\jahrbuch\neujb99\JBAL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Jahrbuch+Daten-Fakten\Jahrbuch%202001\Kapitel%203(Kaminsk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Jahrbuch+Daten-Fakten\Jahrbuch%202000\JBAL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igene%20Dateien\Daten\jahrbuch\jb1999\JBAL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_2\DATA\afsta\K1231\Eigene%20Dateien\Daten\excel\jahrbuch\neujb99\JBKAP-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_2\DATA\afsta\K1231\Eigene%20Dateien\Daten\excel\jahrbuch\neujb99\JBKAP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ab-6"/>
      <sheetName val="202-a"/>
      <sheetName val="202-b"/>
      <sheetName val="203"/>
      <sheetName val="ab-7"/>
      <sheetName val="204"/>
      <sheetName val="205"/>
      <sheetName val="206"/>
      <sheetName val="207"/>
      <sheetName val="208-q"/>
      <sheetName val="209"/>
      <sheetName val="ab-8"/>
      <sheetName val="210"/>
      <sheetName val="211"/>
      <sheetName val="ab-9"/>
      <sheetName val="212"/>
      <sheetName val="213"/>
      <sheetName val="214"/>
      <sheetName val="215"/>
      <sheetName val="216"/>
      <sheetName val="217"/>
      <sheetName val="218"/>
      <sheetName val="219"/>
      <sheetName val="220-aq"/>
      <sheetName val="220-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2"/>
      <sheetName val="1728"/>
      <sheetName val="1727"/>
      <sheetName val="1726"/>
      <sheetName val="1719"/>
      <sheetName val="1718"/>
      <sheetName val="1717"/>
      <sheetName val="208"/>
      <sheetName val="207"/>
      <sheetName val="204-b"/>
      <sheetName val="505"/>
      <sheetName val="abb15"/>
      <sheetName val="ab-12"/>
      <sheetName val="ab-11"/>
      <sheetName val="110"/>
      <sheetName val="1108"/>
      <sheetName val="1221"/>
      <sheetName val="Tabelle1"/>
      <sheetName val="Tabelle2"/>
      <sheetName val="Tabelle3"/>
      <sheetName val="Tabelle4"/>
      <sheetName val="Tabelle5"/>
      <sheetName val="Tabelle6"/>
      <sheetName val="Tabelle7"/>
      <sheetName val="Tabelle8"/>
      <sheetName val="Tabelle9"/>
      <sheetName val="Tabelle10"/>
      <sheetName val="ab-10"/>
      <sheetName val="ab-18"/>
      <sheetName val="ab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a"/>
      <sheetName val="2b"/>
      <sheetName val="3"/>
      <sheetName val="4a"/>
      <sheetName val="4b"/>
      <sheetName val="5-6"/>
      <sheetName val="7"/>
      <sheetName val="8"/>
      <sheetName val="9"/>
      <sheetName val="10"/>
      <sheetName val="11"/>
      <sheetName val="12"/>
      <sheetName val="13a"/>
      <sheetName val="13b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-11 (2)"/>
      <sheetName val="ab-10"/>
    </sheetNames>
    <sheetDataSet>
      <sheetData sheetId="0" refreshError="1"/>
      <sheetData sheetId="1">
        <row r="2">
          <cell r="A2" t="str">
            <v>1986</v>
          </cell>
          <cell r="B2">
            <v>958</v>
          </cell>
          <cell r="C2">
            <v>3817</v>
          </cell>
          <cell r="D2">
            <v>2946</v>
          </cell>
          <cell r="E2">
            <v>1714</v>
          </cell>
          <cell r="F2">
            <v>2235</v>
          </cell>
          <cell r="G2">
            <v>3279</v>
          </cell>
        </row>
        <row r="3">
          <cell r="A3" t="str">
            <v>1987</v>
          </cell>
          <cell r="B3">
            <v>1529</v>
          </cell>
          <cell r="C3">
            <v>4221</v>
          </cell>
          <cell r="D3">
            <v>5292</v>
          </cell>
          <cell r="E3">
            <v>2165</v>
          </cell>
          <cell r="F3">
            <v>2369</v>
          </cell>
          <cell r="G3">
            <v>6272</v>
          </cell>
        </row>
        <row r="4">
          <cell r="A4" t="str">
            <v>1988</v>
          </cell>
          <cell r="B4">
            <v>1257</v>
          </cell>
          <cell r="C4">
            <v>4813</v>
          </cell>
          <cell r="D4">
            <v>3991</v>
          </cell>
          <cell r="E4">
            <v>1828</v>
          </cell>
          <cell r="F4">
            <v>2128</v>
          </cell>
          <cell r="G4">
            <v>4177</v>
          </cell>
        </row>
        <row r="5">
          <cell r="A5" t="str">
            <v>1989</v>
          </cell>
          <cell r="B5">
            <v>1160</v>
          </cell>
          <cell r="C5">
            <v>5460</v>
          </cell>
          <cell r="D5">
            <v>4879</v>
          </cell>
          <cell r="E5">
            <v>2813</v>
          </cell>
          <cell r="F5">
            <v>1319</v>
          </cell>
          <cell r="G5">
            <v>5715</v>
          </cell>
        </row>
        <row r="6">
          <cell r="A6" t="str">
            <v>1990</v>
          </cell>
          <cell r="B6">
            <v>1400</v>
          </cell>
          <cell r="C6">
            <v>5639</v>
          </cell>
          <cell r="D6">
            <v>4566</v>
          </cell>
          <cell r="E6">
            <v>2582</v>
          </cell>
          <cell r="F6">
            <v>1507</v>
          </cell>
          <cell r="G6">
            <v>5066</v>
          </cell>
        </row>
        <row r="7">
          <cell r="A7" t="str">
            <v>1991</v>
          </cell>
          <cell r="B7">
            <v>1303</v>
          </cell>
          <cell r="C7">
            <v>5776</v>
          </cell>
          <cell r="D7">
            <v>4614</v>
          </cell>
          <cell r="E7">
            <v>2584</v>
          </cell>
          <cell r="F7">
            <v>1303</v>
          </cell>
          <cell r="G7">
            <v>4666</v>
          </cell>
        </row>
        <row r="8">
          <cell r="A8" t="str">
            <v>1992</v>
          </cell>
          <cell r="B8">
            <v>1104</v>
          </cell>
          <cell r="C8">
            <v>5890</v>
          </cell>
          <cell r="D8">
            <v>4036</v>
          </cell>
          <cell r="E8">
            <v>1985</v>
          </cell>
          <cell r="F8">
            <v>2138</v>
          </cell>
          <cell r="G8">
            <v>4324</v>
          </cell>
        </row>
        <row r="9">
          <cell r="A9">
            <v>1993</v>
          </cell>
          <cell r="B9">
            <v>1296</v>
          </cell>
          <cell r="C9">
            <v>4151</v>
          </cell>
          <cell r="D9">
            <v>3667</v>
          </cell>
          <cell r="E9">
            <v>2224</v>
          </cell>
          <cell r="F9">
            <v>2550</v>
          </cell>
          <cell r="G9">
            <v>4019</v>
          </cell>
        </row>
        <row r="10">
          <cell r="A10">
            <v>1994</v>
          </cell>
          <cell r="B10">
            <v>1255</v>
          </cell>
          <cell r="C10">
            <v>4437</v>
          </cell>
          <cell r="D10">
            <v>3691</v>
          </cell>
          <cell r="E10">
            <v>2515</v>
          </cell>
          <cell r="F10">
            <v>2874</v>
          </cell>
          <cell r="G10">
            <v>3756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1"/>
      <sheetName val="2"/>
      <sheetName val="3-ab1"/>
      <sheetName val="4a"/>
      <sheetName val="4b"/>
      <sheetName val="5"/>
      <sheetName val="6"/>
      <sheetName val="7"/>
      <sheetName val="ab2"/>
      <sheetName val="8"/>
      <sheetName val="9"/>
      <sheetName val="10-ab3"/>
      <sheetName val="11"/>
      <sheetName val="12"/>
      <sheetName val="13"/>
      <sheetName val="14"/>
      <sheetName val="15"/>
      <sheetName val="16"/>
      <sheetName val="16b"/>
      <sheetName val="16aKpf17"/>
      <sheetName val="17"/>
      <sheetName val="18"/>
      <sheetName val="19"/>
      <sheetName val="20-ab4"/>
      <sheetName val="21-ab5"/>
      <sheetName val="22a"/>
      <sheetName val="22b"/>
      <sheetName val="23"/>
      <sheetName val="Kpf24"/>
      <sheetName val="24"/>
      <sheetName val="25-ab6"/>
      <sheetName val="26"/>
      <sheetName val="27-ab7"/>
      <sheetName val="28"/>
      <sheetName val="29"/>
      <sheetName val="30"/>
      <sheetName val="31"/>
      <sheetName val="32"/>
      <sheetName val="33"/>
      <sheetName val="34"/>
      <sheetName val="35"/>
      <sheetName val="Kpf36a"/>
      <sheetName val="36a"/>
      <sheetName val="Kpf36b"/>
      <sheetName val="36b"/>
      <sheetName val="abb3.8 neu"/>
      <sheetName val="K"/>
      <sheetName val="17alt"/>
      <sheetName val="16a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4">
          <cell r="L44">
            <v>17.111936857522579</v>
          </cell>
        </row>
        <row r="45">
          <cell r="L45">
            <v>17.798150207491389</v>
          </cell>
        </row>
        <row r="46">
          <cell r="L46">
            <v>13.773088502536005</v>
          </cell>
        </row>
        <row r="47">
          <cell r="L47">
            <v>2.9672624698255987</v>
          </cell>
        </row>
        <row r="48">
          <cell r="L48">
            <v>3.7185711573408553</v>
          </cell>
        </row>
        <row r="49">
          <cell r="L49">
            <v>2.5604166101602974</v>
          </cell>
        </row>
        <row r="50">
          <cell r="L50">
            <v>2.8424964061949063</v>
          </cell>
        </row>
        <row r="51">
          <cell r="L51">
            <v>2.9238655781279665</v>
          </cell>
        </row>
        <row r="52">
          <cell r="L52">
            <v>14.798340068892566</v>
          </cell>
        </row>
        <row r="53">
          <cell r="L53">
            <v>4.5892212970246007</v>
          </cell>
        </row>
        <row r="54">
          <cell r="L54">
            <v>3.6751742656432231</v>
          </cell>
        </row>
        <row r="55">
          <cell r="L55">
            <v>12.677316987170794</v>
          </cell>
        </row>
        <row r="56">
          <cell r="L56">
            <v>0.56415959206921806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2"/>
      <sheetName val="1728"/>
      <sheetName val="1727"/>
      <sheetName val="1726"/>
      <sheetName val="1719"/>
      <sheetName val="1718"/>
      <sheetName val="1717"/>
      <sheetName val="208"/>
      <sheetName val="207"/>
      <sheetName val="204-b"/>
      <sheetName val="505"/>
      <sheetName val="abb15"/>
      <sheetName val="ab-12"/>
      <sheetName val="ab-11"/>
      <sheetName val="110"/>
      <sheetName val="1108"/>
      <sheetName val="1221"/>
      <sheetName val="Tabelle1"/>
      <sheetName val="Tabelle2"/>
      <sheetName val="Tabelle3"/>
      <sheetName val="Tabelle4"/>
      <sheetName val="Tabelle5"/>
      <sheetName val="Tabelle6"/>
      <sheetName val="Tabelle7"/>
      <sheetName val="Tabelle8"/>
      <sheetName val="Tabelle9"/>
      <sheetName val="Tabelle10"/>
      <sheetName val="ab-10"/>
      <sheetName val="ab-18"/>
      <sheetName val="ab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1974</v>
          </cell>
          <cell r="B2">
            <v>205</v>
          </cell>
        </row>
        <row r="3">
          <cell r="A3" t="str">
            <v>1975</v>
          </cell>
          <cell r="B3">
            <v>96</v>
          </cell>
        </row>
        <row r="4">
          <cell r="A4" t="str">
            <v>1976</v>
          </cell>
          <cell r="B4">
            <v>59</v>
          </cell>
        </row>
        <row r="5">
          <cell r="A5" t="str">
            <v>1977</v>
          </cell>
          <cell r="B5">
            <v>168</v>
          </cell>
        </row>
        <row r="6">
          <cell r="A6" t="str">
            <v>1978</v>
          </cell>
          <cell r="B6">
            <v>67</v>
          </cell>
        </row>
        <row r="7">
          <cell r="A7" t="str">
            <v>1979</v>
          </cell>
          <cell r="B7">
            <v>244</v>
          </cell>
        </row>
        <row r="8">
          <cell r="A8" t="str">
            <v>1980</v>
          </cell>
          <cell r="B8">
            <v>491</v>
          </cell>
        </row>
        <row r="9">
          <cell r="A9" t="str">
            <v>1981</v>
          </cell>
          <cell r="B9">
            <v>329</v>
          </cell>
        </row>
        <row r="10">
          <cell r="A10" t="str">
            <v>1982</v>
          </cell>
          <cell r="B10">
            <v>379</v>
          </cell>
        </row>
        <row r="11">
          <cell r="A11" t="str">
            <v>1983</v>
          </cell>
          <cell r="B11">
            <v>357</v>
          </cell>
        </row>
        <row r="12">
          <cell r="A12" t="str">
            <v>1984</v>
          </cell>
          <cell r="B12">
            <v>540</v>
          </cell>
        </row>
        <row r="13">
          <cell r="A13" t="str">
            <v>1985</v>
          </cell>
          <cell r="B13">
            <v>315</v>
          </cell>
        </row>
        <row r="14">
          <cell r="A14" t="str">
            <v>1986</v>
          </cell>
          <cell r="B14">
            <v>489</v>
          </cell>
        </row>
        <row r="15">
          <cell r="A15" t="str">
            <v>1987</v>
          </cell>
          <cell r="B15">
            <v>300</v>
          </cell>
        </row>
        <row r="16">
          <cell r="A16" t="str">
            <v>1988</v>
          </cell>
          <cell r="B16">
            <v>196</v>
          </cell>
        </row>
        <row r="17">
          <cell r="A17" t="str">
            <v>1989</v>
          </cell>
          <cell r="B17">
            <v>61</v>
          </cell>
        </row>
        <row r="18">
          <cell r="A18" t="str">
            <v>1990</v>
          </cell>
          <cell r="B18">
            <v>169</v>
          </cell>
        </row>
        <row r="19">
          <cell r="A19" t="str">
            <v>1991</v>
          </cell>
          <cell r="B19">
            <v>180</v>
          </cell>
        </row>
        <row r="20">
          <cell r="A20">
            <v>1992</v>
          </cell>
          <cell r="B20">
            <v>505</v>
          </cell>
        </row>
      </sheetData>
      <sheetData sheetId="13">
        <row r="2">
          <cell r="A2">
            <v>1985</v>
          </cell>
          <cell r="B2">
            <v>85</v>
          </cell>
          <cell r="C2">
            <v>337</v>
          </cell>
          <cell r="D2">
            <v>377</v>
          </cell>
          <cell r="E2">
            <v>235</v>
          </cell>
          <cell r="F2">
            <v>199</v>
          </cell>
        </row>
        <row r="3">
          <cell r="A3" t="str">
            <v>1986</v>
          </cell>
          <cell r="B3">
            <v>88</v>
          </cell>
          <cell r="C3">
            <v>324</v>
          </cell>
          <cell r="D3">
            <v>458</v>
          </cell>
          <cell r="E3">
            <v>412</v>
          </cell>
          <cell r="F3">
            <v>174</v>
          </cell>
        </row>
        <row r="4">
          <cell r="A4" t="str">
            <v>1987</v>
          </cell>
          <cell r="B4">
            <v>62</v>
          </cell>
          <cell r="C4">
            <v>222</v>
          </cell>
          <cell r="D4">
            <v>233</v>
          </cell>
          <cell r="E4">
            <v>139</v>
          </cell>
          <cell r="F4">
            <v>36</v>
          </cell>
        </row>
        <row r="5">
          <cell r="A5" t="str">
            <v>1988</v>
          </cell>
          <cell r="B5">
            <v>52</v>
          </cell>
          <cell r="C5">
            <v>213</v>
          </cell>
          <cell r="D5">
            <v>145</v>
          </cell>
          <cell r="E5">
            <v>240</v>
          </cell>
          <cell r="F5">
            <v>105</v>
          </cell>
        </row>
        <row r="6">
          <cell r="A6" t="str">
            <v>1989</v>
          </cell>
          <cell r="B6">
            <v>52</v>
          </cell>
          <cell r="C6">
            <v>309</v>
          </cell>
          <cell r="D6">
            <v>120</v>
          </cell>
          <cell r="E6">
            <v>89</v>
          </cell>
          <cell r="F6">
            <v>144</v>
          </cell>
        </row>
        <row r="7">
          <cell r="A7" t="str">
            <v>1990</v>
          </cell>
          <cell r="B7">
            <v>89</v>
          </cell>
          <cell r="C7">
            <v>217</v>
          </cell>
          <cell r="D7">
            <v>133</v>
          </cell>
          <cell r="E7">
            <v>173</v>
          </cell>
          <cell r="F7">
            <v>75</v>
          </cell>
        </row>
        <row r="8">
          <cell r="A8" t="str">
            <v>1991</v>
          </cell>
          <cell r="B8">
            <v>70</v>
          </cell>
          <cell r="C8">
            <v>253</v>
          </cell>
          <cell r="D8">
            <v>246</v>
          </cell>
          <cell r="E8">
            <v>122</v>
          </cell>
          <cell r="F8">
            <v>232</v>
          </cell>
        </row>
        <row r="9">
          <cell r="A9" t="str">
            <v>1992</v>
          </cell>
          <cell r="B9">
            <v>48</v>
          </cell>
          <cell r="C9">
            <v>221</v>
          </cell>
          <cell r="D9">
            <v>286</v>
          </cell>
          <cell r="E9">
            <v>244</v>
          </cell>
          <cell r="F9">
            <v>350</v>
          </cell>
        </row>
        <row r="10">
          <cell r="A10">
            <v>1993</v>
          </cell>
          <cell r="B10">
            <v>154</v>
          </cell>
          <cell r="C10">
            <v>330</v>
          </cell>
          <cell r="D10">
            <v>466</v>
          </cell>
          <cell r="E10">
            <v>626</v>
          </cell>
          <cell r="F10">
            <v>599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>
        <row r="1">
          <cell r="D1" t="str">
            <v>Baden-Württemberg</v>
          </cell>
        </row>
        <row r="2">
          <cell r="D2">
            <v>95.2</v>
          </cell>
        </row>
        <row r="3">
          <cell r="D3">
            <v>95.5</v>
          </cell>
        </row>
        <row r="4">
          <cell r="D4">
            <v>95.7</v>
          </cell>
        </row>
        <row r="5">
          <cell r="D5">
            <v>95.9</v>
          </cell>
        </row>
        <row r="6">
          <cell r="D6">
            <v>96.1</v>
          </cell>
        </row>
        <row r="7">
          <cell r="D7">
            <v>96.1</v>
          </cell>
        </row>
        <row r="8">
          <cell r="D8">
            <v>96.2</v>
          </cell>
        </row>
        <row r="9">
          <cell r="D9">
            <v>96.5</v>
          </cell>
        </row>
        <row r="10">
          <cell r="D10">
            <v>97</v>
          </cell>
        </row>
        <row r="11">
          <cell r="D11">
            <v>97.5</v>
          </cell>
        </row>
        <row r="12">
          <cell r="D12">
            <v>97.4</v>
          </cell>
        </row>
        <row r="13">
          <cell r="D13">
            <v>97.3</v>
          </cell>
        </row>
        <row r="14">
          <cell r="C14">
            <v>0.9</v>
          </cell>
          <cell r="D14">
            <v>98.2</v>
          </cell>
        </row>
        <row r="15">
          <cell r="C15">
            <v>0.4</v>
          </cell>
          <cell r="D15">
            <v>98.6</v>
          </cell>
        </row>
        <row r="16">
          <cell r="C16">
            <v>-0.1</v>
          </cell>
          <cell r="D16">
            <v>98.5</v>
          </cell>
        </row>
        <row r="17">
          <cell r="C17">
            <v>0.2</v>
          </cell>
          <cell r="D17">
            <v>98.7</v>
          </cell>
        </row>
        <row r="18">
          <cell r="C18">
            <v>0.5</v>
          </cell>
          <cell r="D18">
            <v>99.2</v>
          </cell>
        </row>
        <row r="19">
          <cell r="C19">
            <v>0.4</v>
          </cell>
          <cell r="D19">
            <v>99.6</v>
          </cell>
        </row>
        <row r="20">
          <cell r="C20">
            <v>1.3</v>
          </cell>
          <cell r="D20">
            <v>100.9</v>
          </cell>
        </row>
        <row r="21">
          <cell r="C21">
            <v>0.1</v>
          </cell>
          <cell r="D21">
            <v>101</v>
          </cell>
        </row>
        <row r="22">
          <cell r="C22">
            <v>0</v>
          </cell>
          <cell r="D22">
            <v>101</v>
          </cell>
        </row>
        <row r="23">
          <cell r="C23">
            <v>0.1</v>
          </cell>
          <cell r="D23">
            <v>101.1</v>
          </cell>
        </row>
        <row r="24">
          <cell r="C24">
            <v>0.4</v>
          </cell>
          <cell r="D24">
            <v>101.5</v>
          </cell>
        </row>
        <row r="25">
          <cell r="C25">
            <v>0.1</v>
          </cell>
          <cell r="D25">
            <v>101.6</v>
          </cell>
        </row>
        <row r="26">
          <cell r="C26">
            <v>0.4</v>
          </cell>
          <cell r="D26">
            <v>102</v>
          </cell>
        </row>
        <row r="27">
          <cell r="C27">
            <v>0.8</v>
          </cell>
          <cell r="D27">
            <v>102.8</v>
          </cell>
        </row>
        <row r="28">
          <cell r="C28">
            <v>0.2</v>
          </cell>
          <cell r="D28">
            <v>103</v>
          </cell>
        </row>
        <row r="29">
          <cell r="C29">
            <v>0.4</v>
          </cell>
          <cell r="D29">
            <v>103.4</v>
          </cell>
        </row>
        <row r="30">
          <cell r="C30">
            <v>0.3</v>
          </cell>
          <cell r="D30">
            <v>103.7</v>
          </cell>
        </row>
        <row r="31">
          <cell r="C31">
            <v>0.4</v>
          </cell>
          <cell r="D31">
            <v>104.1</v>
          </cell>
        </row>
        <row r="32">
          <cell r="C32">
            <v>0.3</v>
          </cell>
          <cell r="D32">
            <v>104.4</v>
          </cell>
        </row>
        <row r="33">
          <cell r="C33">
            <v>-0.1</v>
          </cell>
          <cell r="D33">
            <v>104.3</v>
          </cell>
        </row>
        <row r="34">
          <cell r="C34">
            <v>0</v>
          </cell>
          <cell r="D34">
            <v>104.3</v>
          </cell>
        </row>
        <row r="35">
          <cell r="C35">
            <v>0.1</v>
          </cell>
          <cell r="D35">
            <v>104.4</v>
          </cell>
        </row>
        <row r="36">
          <cell r="C36">
            <v>0.2</v>
          </cell>
          <cell r="D36">
            <v>104.6</v>
          </cell>
        </row>
        <row r="37">
          <cell r="C37">
            <v>0.2</v>
          </cell>
          <cell r="D37">
            <v>104.8</v>
          </cell>
        </row>
        <row r="38">
          <cell r="C38">
            <v>1</v>
          </cell>
          <cell r="D38">
            <v>105.9</v>
          </cell>
        </row>
        <row r="39">
          <cell r="C39">
            <v>0.7</v>
          </cell>
          <cell r="D39">
            <v>106.6</v>
          </cell>
        </row>
        <row r="40">
          <cell r="C40">
            <v>0.4</v>
          </cell>
          <cell r="D40">
            <v>107</v>
          </cell>
        </row>
        <row r="41">
          <cell r="C41">
            <v>0.2</v>
          </cell>
          <cell r="D41">
            <v>107.2</v>
          </cell>
        </row>
        <row r="42">
          <cell r="C42">
            <v>0.3</v>
          </cell>
          <cell r="D42">
            <v>107.5</v>
          </cell>
        </row>
        <row r="43">
          <cell r="C43">
            <v>0.3</v>
          </cell>
          <cell r="D43">
            <v>107.8</v>
          </cell>
        </row>
        <row r="44">
          <cell r="C44">
            <v>0.4</v>
          </cell>
          <cell r="D44">
            <v>108.2</v>
          </cell>
        </row>
        <row r="45">
          <cell r="C45">
            <v>0.2</v>
          </cell>
          <cell r="D45">
            <v>108.4</v>
          </cell>
        </row>
        <row r="46">
          <cell r="C46">
            <v>-0.2</v>
          </cell>
          <cell r="D46">
            <v>108.2</v>
          </cell>
        </row>
        <row r="47">
          <cell r="C47">
            <v>0.1</v>
          </cell>
          <cell r="D47">
            <v>108.3</v>
          </cell>
        </row>
        <row r="48">
          <cell r="C48">
            <v>0.2</v>
          </cell>
          <cell r="D48">
            <v>108.5</v>
          </cell>
        </row>
      </sheetData>
      <sheetData sheetId="29">
        <row r="2">
          <cell r="B2">
            <v>1</v>
          </cell>
          <cell r="C2" t="str">
            <v>.</v>
          </cell>
          <cell r="D2">
            <v>95.2</v>
          </cell>
          <cell r="F2">
            <v>95.4</v>
          </cell>
        </row>
        <row r="3">
          <cell r="B3" t="str">
            <v xml:space="preserve"> </v>
          </cell>
          <cell r="C3" t="str">
            <v>.</v>
          </cell>
          <cell r="D3">
            <v>95.5</v>
          </cell>
          <cell r="F3">
            <v>95.8</v>
          </cell>
        </row>
        <row r="4">
          <cell r="B4">
            <v>3</v>
          </cell>
          <cell r="C4" t="str">
            <v>.</v>
          </cell>
          <cell r="D4">
            <v>95.7</v>
          </cell>
          <cell r="F4">
            <v>95.8</v>
          </cell>
        </row>
        <row r="5">
          <cell r="B5" t="str">
            <v xml:space="preserve"> </v>
          </cell>
          <cell r="C5" t="str">
            <v>.</v>
          </cell>
          <cell r="D5">
            <v>95.9</v>
          </cell>
          <cell r="F5">
            <v>96</v>
          </cell>
        </row>
        <row r="6">
          <cell r="B6">
            <v>5</v>
          </cell>
          <cell r="C6" t="str">
            <v>.</v>
          </cell>
          <cell r="D6">
            <v>96.1</v>
          </cell>
          <cell r="F6">
            <v>96.2</v>
          </cell>
        </row>
        <row r="7">
          <cell r="B7" t="str">
            <v xml:space="preserve"> </v>
          </cell>
          <cell r="C7" t="str">
            <v>.</v>
          </cell>
          <cell r="D7">
            <v>96.1</v>
          </cell>
          <cell r="F7">
            <v>96.3</v>
          </cell>
        </row>
        <row r="8">
          <cell r="B8">
            <v>7</v>
          </cell>
          <cell r="C8" t="str">
            <v>.</v>
          </cell>
          <cell r="D8">
            <v>96.2</v>
          </cell>
          <cell r="F8">
            <v>96.3</v>
          </cell>
        </row>
        <row r="9">
          <cell r="B9" t="str">
            <v xml:space="preserve"> </v>
          </cell>
          <cell r="C9" t="str">
            <v>.</v>
          </cell>
          <cell r="D9">
            <v>96.5</v>
          </cell>
          <cell r="F9">
            <v>96.6</v>
          </cell>
        </row>
        <row r="10">
          <cell r="B10">
            <v>9</v>
          </cell>
          <cell r="C10" t="str">
            <v>.</v>
          </cell>
          <cell r="D10">
            <v>97</v>
          </cell>
          <cell r="F10">
            <v>96.9</v>
          </cell>
        </row>
        <row r="11">
          <cell r="B11" t="str">
            <v xml:space="preserve"> </v>
          </cell>
          <cell r="C11" t="str">
            <v>.</v>
          </cell>
          <cell r="D11">
            <v>97.5</v>
          </cell>
          <cell r="F11">
            <v>97.6</v>
          </cell>
        </row>
        <row r="12">
          <cell r="B12">
            <v>11</v>
          </cell>
          <cell r="C12" t="str">
            <v>.</v>
          </cell>
          <cell r="D12">
            <v>97.4</v>
          </cell>
          <cell r="F12">
            <v>97.4</v>
          </cell>
        </row>
        <row r="13">
          <cell r="B13" t="str">
            <v xml:space="preserve"> </v>
          </cell>
          <cell r="C13" t="str">
            <v>.</v>
          </cell>
          <cell r="D13">
            <v>97.3</v>
          </cell>
          <cell r="F13">
            <v>97.5</v>
          </cell>
        </row>
        <row r="14">
          <cell r="B14">
            <v>1</v>
          </cell>
          <cell r="C14">
            <v>3.2</v>
          </cell>
          <cell r="D14">
            <v>98.2</v>
          </cell>
          <cell r="F14">
            <v>98.1</v>
          </cell>
        </row>
        <row r="15">
          <cell r="C15">
            <v>3.2</v>
          </cell>
          <cell r="D15">
            <v>98.6</v>
          </cell>
          <cell r="F15">
            <v>98.6</v>
          </cell>
        </row>
        <row r="16">
          <cell r="B16">
            <v>3</v>
          </cell>
          <cell r="C16">
            <v>2.9</v>
          </cell>
          <cell r="D16">
            <v>98.5</v>
          </cell>
          <cell r="F16">
            <v>98.6</v>
          </cell>
        </row>
        <row r="17">
          <cell r="C17">
            <v>2.9</v>
          </cell>
          <cell r="D17">
            <v>98.7</v>
          </cell>
          <cell r="F17">
            <v>98.8</v>
          </cell>
        </row>
        <row r="18">
          <cell r="B18">
            <v>5</v>
          </cell>
          <cell r="C18">
            <v>3.2</v>
          </cell>
          <cell r="D18">
            <v>99.2</v>
          </cell>
          <cell r="F18">
            <v>99.2</v>
          </cell>
        </row>
        <row r="19">
          <cell r="C19">
            <v>3.6</v>
          </cell>
          <cell r="D19">
            <v>99.6</v>
          </cell>
          <cell r="F19">
            <v>99.7</v>
          </cell>
        </row>
        <row r="20">
          <cell r="B20">
            <v>7</v>
          </cell>
          <cell r="C20">
            <v>4.9000000000000004</v>
          </cell>
          <cell r="D20">
            <v>100.9</v>
          </cell>
          <cell r="F20">
            <v>101</v>
          </cell>
        </row>
        <row r="21">
          <cell r="C21">
            <v>4.7</v>
          </cell>
          <cell r="D21">
            <v>101</v>
          </cell>
          <cell r="F21">
            <v>100.9</v>
          </cell>
        </row>
        <row r="22">
          <cell r="B22">
            <v>9</v>
          </cell>
          <cell r="C22">
            <v>4.0999999999999996</v>
          </cell>
          <cell r="D22">
            <v>101</v>
          </cell>
          <cell r="F22">
            <v>100.9</v>
          </cell>
        </row>
        <row r="23">
          <cell r="C23">
            <v>3.7</v>
          </cell>
          <cell r="D23">
            <v>101.1</v>
          </cell>
          <cell r="F23">
            <v>101</v>
          </cell>
        </row>
        <row r="24">
          <cell r="B24">
            <v>11</v>
          </cell>
          <cell r="C24">
            <v>4.2</v>
          </cell>
          <cell r="D24">
            <v>101.5</v>
          </cell>
          <cell r="F24">
            <v>101.5</v>
          </cell>
        </row>
        <row r="25">
          <cell r="C25">
            <v>4.4000000000000004</v>
          </cell>
          <cell r="D25">
            <v>101.6</v>
          </cell>
          <cell r="F25">
            <v>101.6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1"/>
      <sheetName val="2"/>
      <sheetName val="3-ab1"/>
      <sheetName val="4a"/>
      <sheetName val="4b"/>
      <sheetName val="5 (2)"/>
      <sheetName val="5"/>
      <sheetName val="6 (2)"/>
      <sheetName val="6"/>
      <sheetName val="7"/>
      <sheetName val="ab2"/>
      <sheetName val="8"/>
      <sheetName val="9"/>
      <sheetName val="10-ab3"/>
      <sheetName val="11"/>
      <sheetName val="12"/>
      <sheetName val="13"/>
      <sheetName val="14"/>
      <sheetName val="Neue Tabelle"/>
      <sheetName val="15"/>
      <sheetName val="Kt16"/>
      <sheetName val="16"/>
      <sheetName val="17"/>
      <sheetName val="18"/>
      <sheetName val="19"/>
      <sheetName val="20-ab4"/>
      <sheetName val="21-ab5"/>
      <sheetName val="22a"/>
      <sheetName val="22b"/>
      <sheetName val="23"/>
      <sheetName val="kt24"/>
      <sheetName val="24"/>
      <sheetName val="25-ab6"/>
      <sheetName val="26"/>
      <sheetName val="27-ab7"/>
      <sheetName val="28"/>
      <sheetName val="28 (Arbeitsblatt)"/>
      <sheetName val="29"/>
      <sheetName val="30"/>
      <sheetName val="31"/>
      <sheetName val="32"/>
      <sheetName val="33"/>
      <sheetName val="33 (Arbeitsblatt)"/>
      <sheetName val="34"/>
      <sheetName val="35"/>
      <sheetName val="kt36a"/>
      <sheetName val="36a"/>
      <sheetName val="kt36b"/>
      <sheetName val="36b"/>
      <sheetName val="Neue Tabelle 1"/>
      <sheetName val="11(Arbeitsblatt)"/>
    </sheetNames>
    <sheetDataSet>
      <sheetData sheetId="0" refreshError="1"/>
      <sheetData sheetId="1" refreshError="1"/>
      <sheetData sheetId="2" refreshError="1"/>
      <sheetData sheetId="3">
        <row r="44">
          <cell r="K44">
            <v>1948</v>
          </cell>
          <cell r="L44">
            <v>192324</v>
          </cell>
          <cell r="M44">
            <v>1356</v>
          </cell>
        </row>
        <row r="45">
          <cell r="K45">
            <v>1949</v>
          </cell>
          <cell r="L45">
            <v>193043</v>
          </cell>
          <cell r="M45">
            <v>2028</v>
          </cell>
        </row>
        <row r="46">
          <cell r="K46">
            <v>1950</v>
          </cell>
          <cell r="L46">
            <v>198558</v>
          </cell>
          <cell r="M46">
            <v>2455</v>
          </cell>
        </row>
        <row r="47">
          <cell r="K47">
            <v>1951</v>
          </cell>
          <cell r="L47">
            <v>200966</v>
          </cell>
          <cell r="M47">
            <v>2870</v>
          </cell>
        </row>
        <row r="48">
          <cell r="K48" t="str">
            <v>1952</v>
          </cell>
          <cell r="L48">
            <v>204196</v>
          </cell>
          <cell r="M48">
            <v>2643</v>
          </cell>
        </row>
        <row r="49">
          <cell r="K49" t="str">
            <v>1953</v>
          </cell>
          <cell r="L49">
            <v>206830</v>
          </cell>
          <cell r="M49">
            <v>2741</v>
          </cell>
        </row>
        <row r="50">
          <cell r="K50" t="str">
            <v>1954</v>
          </cell>
          <cell r="L50">
            <v>212829</v>
          </cell>
          <cell r="M50">
            <v>3130</v>
          </cell>
        </row>
        <row r="51">
          <cell r="K51" t="str">
            <v>1955</v>
          </cell>
          <cell r="L51">
            <v>216038</v>
          </cell>
          <cell r="M51">
            <v>3336</v>
          </cell>
        </row>
        <row r="52">
          <cell r="K52" t="str">
            <v>1960</v>
          </cell>
          <cell r="L52">
            <v>233975</v>
          </cell>
          <cell r="M52">
            <v>5397</v>
          </cell>
        </row>
        <row r="53">
          <cell r="K53" t="str">
            <v>1965</v>
          </cell>
          <cell r="L53">
            <v>240188</v>
          </cell>
          <cell r="M53">
            <v>14313</v>
          </cell>
        </row>
        <row r="54">
          <cell r="K54" t="str">
            <v>1966</v>
          </cell>
          <cell r="L54">
            <v>239516</v>
          </cell>
          <cell r="M54">
            <v>15878</v>
          </cell>
        </row>
        <row r="55">
          <cell r="K55" t="str">
            <v>1967</v>
          </cell>
          <cell r="L55">
            <v>241713</v>
          </cell>
          <cell r="M55">
            <v>13479</v>
          </cell>
        </row>
        <row r="56">
          <cell r="K56" t="str">
            <v>1968</v>
          </cell>
          <cell r="L56">
            <v>240729</v>
          </cell>
          <cell r="M56">
            <v>15513</v>
          </cell>
        </row>
        <row r="57">
          <cell r="K57" t="str">
            <v>1969</v>
          </cell>
          <cell r="L57">
            <v>239411</v>
          </cell>
          <cell r="M57">
            <v>18458</v>
          </cell>
        </row>
        <row r="58">
          <cell r="K58" t="str">
            <v>1970</v>
          </cell>
          <cell r="L58">
            <v>241422</v>
          </cell>
          <cell r="M58">
            <v>17472</v>
          </cell>
        </row>
        <row r="59">
          <cell r="K59" t="str">
            <v>1971</v>
          </cell>
          <cell r="L59">
            <v>239831</v>
          </cell>
          <cell r="M59">
            <v>18844</v>
          </cell>
        </row>
        <row r="60">
          <cell r="K60" t="str">
            <v>1972</v>
          </cell>
          <cell r="L60">
            <v>240755</v>
          </cell>
          <cell r="M60">
            <v>20855</v>
          </cell>
        </row>
        <row r="61">
          <cell r="K61" t="str">
            <v>1973</v>
          </cell>
          <cell r="L61">
            <v>239838</v>
          </cell>
          <cell r="M61">
            <v>22806</v>
          </cell>
        </row>
        <row r="62">
          <cell r="K62" t="str">
            <v>1974</v>
          </cell>
          <cell r="L62">
            <v>244722</v>
          </cell>
          <cell r="M62">
            <v>23436</v>
          </cell>
        </row>
        <row r="63">
          <cell r="K63" t="str">
            <v>1975</v>
          </cell>
          <cell r="L63">
            <v>258310</v>
          </cell>
          <cell r="M63">
            <v>23435</v>
          </cell>
        </row>
        <row r="64">
          <cell r="K64" t="str">
            <v>1976</v>
          </cell>
          <cell r="L64">
            <v>254933</v>
          </cell>
          <cell r="M64">
            <v>22576</v>
          </cell>
        </row>
        <row r="65">
          <cell r="K65" t="str">
            <v>1977</v>
          </cell>
          <cell r="L65">
            <v>253555</v>
          </cell>
          <cell r="M65">
            <v>22095</v>
          </cell>
        </row>
        <row r="66">
          <cell r="K66" t="str">
            <v>1978</v>
          </cell>
          <cell r="L66">
            <v>250788</v>
          </cell>
          <cell r="M66">
            <v>22832</v>
          </cell>
        </row>
        <row r="67">
          <cell r="K67" t="str">
            <v>1979</v>
          </cell>
          <cell r="L67">
            <v>247337</v>
          </cell>
          <cell r="M67">
            <v>23838</v>
          </cell>
        </row>
        <row r="68">
          <cell r="K68" t="str">
            <v>1980</v>
          </cell>
          <cell r="L68">
            <v>245409</v>
          </cell>
          <cell r="M68">
            <v>24380</v>
          </cell>
        </row>
        <row r="69">
          <cell r="K69" t="str">
            <v>1981</v>
          </cell>
          <cell r="L69">
            <v>243476</v>
          </cell>
          <cell r="M69">
            <v>25334</v>
          </cell>
        </row>
        <row r="70">
          <cell r="K70" t="str">
            <v>1982</v>
          </cell>
          <cell r="L70">
            <v>241775</v>
          </cell>
          <cell r="M70">
            <v>25075</v>
          </cell>
        </row>
        <row r="71">
          <cell r="K71" t="str">
            <v>1983</v>
          </cell>
          <cell r="L71">
            <v>238953</v>
          </cell>
          <cell r="M71">
            <v>25100</v>
          </cell>
        </row>
        <row r="72">
          <cell r="K72" t="str">
            <v>1984</v>
          </cell>
          <cell r="L72">
            <v>237915</v>
          </cell>
          <cell r="M72">
            <v>24542</v>
          </cell>
        </row>
        <row r="73">
          <cell r="K73" t="str">
            <v>1985</v>
          </cell>
          <cell r="L73">
            <v>234856</v>
          </cell>
          <cell r="M73">
            <v>23724</v>
          </cell>
        </row>
        <row r="74">
          <cell r="K74" t="str">
            <v>1986</v>
          </cell>
          <cell r="L74">
            <v>233003</v>
          </cell>
          <cell r="M74">
            <v>24098</v>
          </cell>
        </row>
        <row r="75">
          <cell r="K75" t="str">
            <v>1987</v>
          </cell>
          <cell r="L75">
            <v>235915</v>
          </cell>
          <cell r="M75">
            <v>24947</v>
          </cell>
        </row>
        <row r="76">
          <cell r="K76" t="str">
            <v>1988</v>
          </cell>
          <cell r="L76">
            <v>236851</v>
          </cell>
          <cell r="M76">
            <v>25992</v>
          </cell>
        </row>
        <row r="77">
          <cell r="K77" t="str">
            <v>1989</v>
          </cell>
          <cell r="L77">
            <v>240068</v>
          </cell>
          <cell r="M77">
            <v>27216</v>
          </cell>
        </row>
        <row r="78">
          <cell r="K78" t="str">
            <v>1990</v>
          </cell>
          <cell r="L78">
            <v>241948</v>
          </cell>
          <cell r="M78">
            <v>28379</v>
          </cell>
        </row>
        <row r="79">
          <cell r="K79" t="str">
            <v>1991</v>
          </cell>
          <cell r="L79">
            <v>242394</v>
          </cell>
          <cell r="M79">
            <v>30568</v>
          </cell>
        </row>
        <row r="80">
          <cell r="K80" t="str">
            <v>1992</v>
          </cell>
          <cell r="L80">
            <v>241532</v>
          </cell>
          <cell r="M80">
            <v>31642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5">
          <cell r="K45" t="str">
            <v>Personen aus dem Gebiet des ehemaligen Jugoslawien</v>
          </cell>
          <cell r="L45">
            <v>17.8</v>
          </cell>
        </row>
        <row r="46">
          <cell r="K46" t="str">
            <v>Türken
20,6 %</v>
          </cell>
          <cell r="L46">
            <v>18.5</v>
          </cell>
        </row>
        <row r="47">
          <cell r="K47" t="str">
            <v>Italiener
14,8 %</v>
          </cell>
          <cell r="L47">
            <v>13.9</v>
          </cell>
        </row>
        <row r="48">
          <cell r="K48" t="str">
            <v>Polen
2,9 %</v>
          </cell>
          <cell r="L48">
            <v>3</v>
          </cell>
        </row>
        <row r="49">
          <cell r="K49" t="str">
            <v>Spanier
3,3 %</v>
          </cell>
          <cell r="L49">
            <v>2.9</v>
          </cell>
        </row>
        <row r="50">
          <cell r="K50" t="str">
            <v>Franzosen
3,4 %</v>
          </cell>
          <cell r="L50">
            <v>3.7</v>
          </cell>
        </row>
        <row r="51">
          <cell r="K51" t="str">
            <v>Griechen
3,0 %</v>
          </cell>
          <cell r="L51">
            <v>2.6</v>
          </cell>
        </row>
        <row r="52">
          <cell r="K52" t="str">
            <v>übrige Europäer</v>
          </cell>
          <cell r="L52">
            <v>17.399999999999999</v>
          </cell>
        </row>
        <row r="53">
          <cell r="K53" t="str">
            <v>Afrikaner
3,4 %</v>
          </cell>
          <cell r="L53">
            <v>4.2</v>
          </cell>
        </row>
        <row r="54">
          <cell r="K54" t="str">
            <v>Amerikaner
3,5 %</v>
          </cell>
          <cell r="L54">
            <v>3.6</v>
          </cell>
        </row>
        <row r="55">
          <cell r="K55" t="str">
            <v>Asiaten
8,9 %</v>
          </cell>
          <cell r="L55">
            <v>11.8</v>
          </cell>
        </row>
        <row r="56">
          <cell r="K56" t="str">
            <v>Sonstige
0,5 %</v>
          </cell>
          <cell r="L56">
            <v>0.6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8">
          <cell r="X28">
            <v>-727</v>
          </cell>
          <cell r="Y28" t="str">
            <v>Innenstadt -Ost</v>
          </cell>
        </row>
        <row r="29">
          <cell r="X29">
            <v>-779</v>
          </cell>
          <cell r="Y29" t="str">
            <v>Innenstadt -West</v>
          </cell>
        </row>
        <row r="30">
          <cell r="X30">
            <v>-1331</v>
          </cell>
          <cell r="Y30" t="str">
            <v>Südstadt</v>
          </cell>
        </row>
        <row r="31">
          <cell r="X31">
            <v>-771</v>
          </cell>
          <cell r="Y31" t="str">
            <v>Südweststadt</v>
          </cell>
        </row>
        <row r="32">
          <cell r="X32">
            <v>-795</v>
          </cell>
          <cell r="Y32" t="str">
            <v>Weststadt 1)</v>
          </cell>
        </row>
        <row r="33">
          <cell r="X33">
            <v>-536</v>
          </cell>
          <cell r="Y33" t="str">
            <v>Nordweststadt</v>
          </cell>
        </row>
        <row r="34">
          <cell r="X34">
            <v>-935</v>
          </cell>
          <cell r="Y34" t="str">
            <v>Oststadt</v>
          </cell>
        </row>
        <row r="35">
          <cell r="X35">
            <v>-574</v>
          </cell>
          <cell r="Y35" t="str">
            <v>Mühlburg</v>
          </cell>
        </row>
        <row r="36">
          <cell r="X36">
            <v>-245</v>
          </cell>
          <cell r="Y36" t="str">
            <v>Daxlanden</v>
          </cell>
        </row>
        <row r="37">
          <cell r="Y37" t="str">
            <v>Knielingen</v>
          </cell>
          <cell r="Z37">
            <v>96</v>
          </cell>
        </row>
        <row r="38">
          <cell r="X38">
            <v>-526</v>
          </cell>
          <cell r="Y38" t="str">
            <v>Grünwinkel</v>
          </cell>
        </row>
        <row r="39">
          <cell r="Y39" t="str">
            <v>Oberreut</v>
          </cell>
          <cell r="Z39">
            <v>2370</v>
          </cell>
        </row>
        <row r="40">
          <cell r="X40">
            <v>-158</v>
          </cell>
          <cell r="Y40" t="str">
            <v>Beiertheim-Bulach</v>
          </cell>
        </row>
        <row r="41">
          <cell r="X41">
            <v>-134</v>
          </cell>
          <cell r="Y41" t="str">
            <v>Weih.-Dammerst.</v>
          </cell>
        </row>
        <row r="42">
          <cell r="X42">
            <v>-225</v>
          </cell>
          <cell r="Y42" t="str">
            <v>Rüppurr</v>
          </cell>
        </row>
        <row r="43">
          <cell r="X43">
            <v>-223</v>
          </cell>
          <cell r="Y43" t="str">
            <v>Waldstadt</v>
          </cell>
        </row>
        <row r="44">
          <cell r="X44">
            <v>-48</v>
          </cell>
          <cell r="Y44" t="str">
            <v>Rintheim</v>
          </cell>
        </row>
        <row r="45">
          <cell r="Y45" t="str">
            <v>Hagsfeld</v>
          </cell>
          <cell r="Z45">
            <v>614</v>
          </cell>
        </row>
        <row r="46">
          <cell r="X46">
            <v>-895</v>
          </cell>
          <cell r="Y46" t="str">
            <v>Durlach</v>
          </cell>
        </row>
        <row r="47">
          <cell r="X47">
            <v>-244</v>
          </cell>
          <cell r="Y47" t="str">
            <v>Grötzingen</v>
          </cell>
        </row>
        <row r="48">
          <cell r="Y48" t="str">
            <v>Stupferich</v>
          </cell>
          <cell r="Z48">
            <v>28</v>
          </cell>
        </row>
        <row r="49">
          <cell r="Y49" t="str">
            <v>Hohenwettersbach</v>
          </cell>
          <cell r="Z49">
            <v>163</v>
          </cell>
        </row>
        <row r="50">
          <cell r="X50">
            <v>-109</v>
          </cell>
          <cell r="Y50" t="str">
            <v>Wolfartsweier</v>
          </cell>
        </row>
        <row r="51">
          <cell r="Y51" t="str">
            <v>Grünwettersbach</v>
          </cell>
          <cell r="Z51">
            <v>-22</v>
          </cell>
        </row>
        <row r="52">
          <cell r="Y52" t="str">
            <v>Palmbach</v>
          </cell>
          <cell r="Z52">
            <v>116</v>
          </cell>
        </row>
        <row r="53">
          <cell r="Y53" t="str">
            <v>Neureut</v>
          </cell>
          <cell r="Z53">
            <v>461</v>
          </cell>
        </row>
        <row r="54">
          <cell r="Y54" t="str">
            <v>Nordstadt 1)</v>
          </cell>
          <cell r="Z54">
            <v>3716</v>
          </cell>
        </row>
      </sheetData>
      <sheetData sheetId="27">
        <row r="32">
          <cell r="I32" t="str">
            <v>1972</v>
          </cell>
          <cell r="J32">
            <v>2512</v>
          </cell>
          <cell r="K32">
            <v>3166</v>
          </cell>
        </row>
        <row r="33">
          <cell r="I33" t="str">
            <v>1973</v>
          </cell>
          <cell r="J33">
            <v>2361</v>
          </cell>
          <cell r="K33">
            <v>3217</v>
          </cell>
        </row>
        <row r="34">
          <cell r="I34" t="str">
            <v>1974</v>
          </cell>
          <cell r="J34">
            <v>2319</v>
          </cell>
          <cell r="K34">
            <v>3274</v>
          </cell>
        </row>
        <row r="35">
          <cell r="I35" t="str">
            <v>1975</v>
          </cell>
          <cell r="J35">
            <v>2318</v>
          </cell>
          <cell r="K35">
            <v>3503</v>
          </cell>
        </row>
        <row r="36">
          <cell r="I36" t="str">
            <v>1976</v>
          </cell>
          <cell r="J36">
            <v>2228</v>
          </cell>
          <cell r="K36">
            <v>3464</v>
          </cell>
        </row>
        <row r="37">
          <cell r="I37" t="str">
            <v>1977</v>
          </cell>
          <cell r="J37">
            <v>2121</v>
          </cell>
          <cell r="K37">
            <v>3206</v>
          </cell>
        </row>
        <row r="38">
          <cell r="I38" t="str">
            <v>1978</v>
          </cell>
          <cell r="J38">
            <v>2137</v>
          </cell>
          <cell r="K38">
            <v>3386</v>
          </cell>
        </row>
        <row r="39">
          <cell r="I39" t="str">
            <v>1979</v>
          </cell>
          <cell r="J39">
            <v>2167</v>
          </cell>
          <cell r="K39">
            <v>3389</v>
          </cell>
        </row>
        <row r="40">
          <cell r="I40" t="str">
            <v>1980</v>
          </cell>
          <cell r="J40">
            <v>2276</v>
          </cell>
          <cell r="K40">
            <v>3245</v>
          </cell>
        </row>
        <row r="41">
          <cell r="I41" t="str">
            <v>1981</v>
          </cell>
          <cell r="J41">
            <v>2362</v>
          </cell>
          <cell r="K41">
            <v>3499</v>
          </cell>
        </row>
        <row r="42">
          <cell r="I42" t="str">
            <v>1982</v>
          </cell>
          <cell r="J42">
            <v>2371</v>
          </cell>
          <cell r="K42">
            <v>3307</v>
          </cell>
        </row>
        <row r="43">
          <cell r="I43" t="str">
            <v>1983</v>
          </cell>
          <cell r="J43">
            <v>2223</v>
          </cell>
          <cell r="K43">
            <v>3497</v>
          </cell>
        </row>
        <row r="44">
          <cell r="I44" t="str">
            <v>1984</v>
          </cell>
          <cell r="J44">
            <v>2211</v>
          </cell>
          <cell r="K44">
            <v>3255</v>
          </cell>
        </row>
        <row r="45">
          <cell r="I45" t="str">
            <v>1985</v>
          </cell>
          <cell r="J45">
            <v>2157</v>
          </cell>
          <cell r="K45">
            <v>3331</v>
          </cell>
        </row>
        <row r="46">
          <cell r="I46" t="str">
            <v>1986</v>
          </cell>
          <cell r="J46">
            <v>2403</v>
          </cell>
          <cell r="K46">
            <v>3278</v>
          </cell>
        </row>
        <row r="47">
          <cell r="I47" t="str">
            <v>1987</v>
          </cell>
          <cell r="J47">
            <v>2637</v>
          </cell>
          <cell r="K47">
            <v>3493</v>
          </cell>
        </row>
        <row r="48">
          <cell r="I48" t="str">
            <v>1988</v>
          </cell>
          <cell r="J48">
            <v>2595</v>
          </cell>
          <cell r="K48">
            <v>3258</v>
          </cell>
        </row>
        <row r="49">
          <cell r="I49" t="str">
            <v>1989</v>
          </cell>
          <cell r="J49">
            <v>2671</v>
          </cell>
          <cell r="K49">
            <v>3393</v>
          </cell>
        </row>
        <row r="50">
          <cell r="I50" t="str">
            <v>1990</v>
          </cell>
          <cell r="J50">
            <v>2760</v>
          </cell>
          <cell r="K50">
            <v>3356</v>
          </cell>
        </row>
        <row r="51">
          <cell r="I51" t="str">
            <v>1991</v>
          </cell>
          <cell r="J51">
            <v>2771</v>
          </cell>
          <cell r="K51">
            <v>3512</v>
          </cell>
        </row>
        <row r="52">
          <cell r="I52" t="str">
            <v>1992</v>
          </cell>
          <cell r="J52">
            <v>2814</v>
          </cell>
          <cell r="K52">
            <v>3261</v>
          </cell>
        </row>
        <row r="53">
          <cell r="I53">
            <v>1993</v>
          </cell>
          <cell r="J53">
            <v>2752</v>
          </cell>
          <cell r="K53">
            <v>3347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2">
          <cell r="J32" t="str">
            <v>1988</v>
          </cell>
          <cell r="K32">
            <v>45.8</v>
          </cell>
          <cell r="L32">
            <v>43.2</v>
          </cell>
        </row>
        <row r="33">
          <cell r="J33" t="str">
            <v>1989</v>
          </cell>
          <cell r="K33">
            <v>45.9</v>
          </cell>
          <cell r="L33">
            <v>52.1</v>
          </cell>
        </row>
        <row r="34">
          <cell r="J34" t="str">
            <v>1990</v>
          </cell>
          <cell r="K34">
            <v>47.4</v>
          </cell>
          <cell r="L34">
            <v>52.6</v>
          </cell>
        </row>
        <row r="35">
          <cell r="J35">
            <v>1991</v>
          </cell>
          <cell r="K35">
            <v>48.3</v>
          </cell>
          <cell r="L35">
            <v>48.2</v>
          </cell>
        </row>
        <row r="36">
          <cell r="J36">
            <v>1992</v>
          </cell>
          <cell r="K36">
            <v>47.9</v>
          </cell>
          <cell r="L36">
            <v>50.2</v>
          </cell>
        </row>
        <row r="37">
          <cell r="J37">
            <v>1993</v>
          </cell>
          <cell r="K37">
            <v>48.6</v>
          </cell>
          <cell r="L37">
            <v>44</v>
          </cell>
        </row>
        <row r="38">
          <cell r="J38">
            <v>1994</v>
          </cell>
          <cell r="K38">
            <v>43.7</v>
          </cell>
          <cell r="L38">
            <v>43.3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0">
          <cell r="N10">
            <v>6272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2"/>
      <sheetName val="1728"/>
      <sheetName val="1727"/>
      <sheetName val="1726"/>
      <sheetName val="1719"/>
      <sheetName val="1718"/>
      <sheetName val="1717"/>
      <sheetName val="208"/>
      <sheetName val="207"/>
      <sheetName val="204-b"/>
      <sheetName val="505"/>
      <sheetName val="abb15"/>
      <sheetName val="ab-12"/>
      <sheetName val="ab-11"/>
      <sheetName val="110"/>
      <sheetName val="1108"/>
      <sheetName val="1221"/>
      <sheetName val="Tabelle1"/>
      <sheetName val="Tabelle2"/>
      <sheetName val="Tabelle3"/>
      <sheetName val="Tabelle4"/>
      <sheetName val="Tabelle5"/>
      <sheetName val="Tabelle6"/>
      <sheetName val="Tabelle7"/>
      <sheetName val="Tabelle8"/>
      <sheetName val="Tabelle9"/>
      <sheetName val="Tabelle10"/>
      <sheetName val="ab-10"/>
      <sheetName val="ab-18"/>
      <sheetName val="ab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2">
          <cell r="A2" t="str">
            <v>1986</v>
          </cell>
          <cell r="B2">
            <v>958</v>
          </cell>
          <cell r="C2">
            <v>3817</v>
          </cell>
          <cell r="D2">
            <v>2946</v>
          </cell>
          <cell r="E2">
            <v>1714</v>
          </cell>
          <cell r="F2">
            <v>2235</v>
          </cell>
          <cell r="G2">
            <v>3279</v>
          </cell>
        </row>
        <row r="3">
          <cell r="A3" t="str">
            <v>1987</v>
          </cell>
          <cell r="B3">
            <v>1529</v>
          </cell>
          <cell r="C3">
            <v>4221</v>
          </cell>
          <cell r="D3">
            <v>5292</v>
          </cell>
          <cell r="E3">
            <v>2165</v>
          </cell>
          <cell r="F3">
            <v>2369</v>
          </cell>
          <cell r="G3">
            <v>6272</v>
          </cell>
        </row>
        <row r="4">
          <cell r="A4" t="str">
            <v>1988</v>
          </cell>
          <cell r="B4">
            <v>1257</v>
          </cell>
          <cell r="C4">
            <v>4813</v>
          </cell>
          <cell r="D4">
            <v>3991</v>
          </cell>
          <cell r="E4">
            <v>1828</v>
          </cell>
          <cell r="F4">
            <v>2128</v>
          </cell>
          <cell r="G4">
            <v>4177</v>
          </cell>
        </row>
        <row r="5">
          <cell r="A5" t="str">
            <v>1989</v>
          </cell>
          <cell r="B5">
            <v>1160</v>
          </cell>
          <cell r="C5">
            <v>5460</v>
          </cell>
          <cell r="D5">
            <v>4879</v>
          </cell>
          <cell r="E5">
            <v>2813</v>
          </cell>
          <cell r="F5">
            <v>1319</v>
          </cell>
          <cell r="G5">
            <v>5715</v>
          </cell>
        </row>
        <row r="6">
          <cell r="A6" t="str">
            <v>1990</v>
          </cell>
          <cell r="B6">
            <v>1400</v>
          </cell>
          <cell r="C6">
            <v>5639</v>
          </cell>
          <cell r="D6">
            <v>4566</v>
          </cell>
          <cell r="E6">
            <v>2582</v>
          </cell>
          <cell r="F6">
            <v>1507</v>
          </cell>
          <cell r="G6">
            <v>5066</v>
          </cell>
        </row>
        <row r="7">
          <cell r="A7" t="str">
            <v>1991</v>
          </cell>
          <cell r="B7">
            <v>1303</v>
          </cell>
          <cell r="C7">
            <v>5776</v>
          </cell>
          <cell r="D7">
            <v>4614</v>
          </cell>
          <cell r="E7">
            <v>2584</v>
          </cell>
          <cell r="F7">
            <v>1303</v>
          </cell>
          <cell r="G7">
            <v>4666</v>
          </cell>
        </row>
        <row r="8">
          <cell r="A8" t="str">
            <v>1992</v>
          </cell>
          <cell r="B8">
            <v>1104</v>
          </cell>
          <cell r="C8">
            <v>5890</v>
          </cell>
          <cell r="D8">
            <v>4036</v>
          </cell>
          <cell r="E8">
            <v>1985</v>
          </cell>
          <cell r="F8">
            <v>2138</v>
          </cell>
          <cell r="G8">
            <v>4324</v>
          </cell>
        </row>
        <row r="9">
          <cell r="A9">
            <v>1993</v>
          </cell>
          <cell r="B9">
            <v>1296</v>
          </cell>
          <cell r="C9">
            <v>4151</v>
          </cell>
          <cell r="D9">
            <v>3667</v>
          </cell>
          <cell r="E9">
            <v>2224</v>
          </cell>
          <cell r="F9">
            <v>2550</v>
          </cell>
          <cell r="G9">
            <v>4019</v>
          </cell>
        </row>
        <row r="10">
          <cell r="A10">
            <v>1994</v>
          </cell>
          <cell r="B10">
            <v>1255</v>
          </cell>
          <cell r="C10">
            <v>4437</v>
          </cell>
          <cell r="D10">
            <v>3691</v>
          </cell>
          <cell r="E10">
            <v>2515</v>
          </cell>
          <cell r="F10">
            <v>2874</v>
          </cell>
          <cell r="G10">
            <v>3756</v>
          </cell>
        </row>
      </sheetData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2"/>
      <sheetName val="1728"/>
      <sheetName val="1727"/>
      <sheetName val="1726"/>
      <sheetName val="1719"/>
      <sheetName val="1718"/>
      <sheetName val="1717"/>
      <sheetName val="208"/>
      <sheetName val="207"/>
      <sheetName val="204-b"/>
      <sheetName val="505"/>
      <sheetName val="abb15"/>
      <sheetName val="ab-12"/>
      <sheetName val="ab-11"/>
      <sheetName val="110"/>
      <sheetName val="1108"/>
      <sheetName val="1221"/>
      <sheetName val="Tabelle1"/>
      <sheetName val="Tabelle2"/>
      <sheetName val="Tabelle3"/>
      <sheetName val="Tabelle4"/>
      <sheetName val="Tabelle5"/>
      <sheetName val="Tabelle6"/>
      <sheetName val="Tabelle7"/>
      <sheetName val="Tabelle8"/>
      <sheetName val="Tabelle9"/>
      <sheetName val="Tabelle10"/>
      <sheetName val="ab-10"/>
      <sheetName val="ab-18"/>
      <sheetName val="ab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2">
          <cell r="B2">
            <v>958</v>
          </cell>
          <cell r="C2">
            <v>3817</v>
          </cell>
          <cell r="D2">
            <v>2946</v>
          </cell>
          <cell r="E2">
            <v>1714</v>
          </cell>
          <cell r="F2">
            <v>2235</v>
          </cell>
          <cell r="G2">
            <v>3279</v>
          </cell>
        </row>
        <row r="3">
          <cell r="B3">
            <v>1529</v>
          </cell>
          <cell r="C3">
            <v>4221</v>
          </cell>
          <cell r="D3">
            <v>5292</v>
          </cell>
          <cell r="E3">
            <v>2165</v>
          </cell>
          <cell r="F3">
            <v>2369</v>
          </cell>
          <cell r="G3">
            <v>6272</v>
          </cell>
        </row>
        <row r="4">
          <cell r="B4">
            <v>1257</v>
          </cell>
          <cell r="C4">
            <v>4813</v>
          </cell>
          <cell r="D4">
            <v>3991</v>
          </cell>
          <cell r="E4">
            <v>1828</v>
          </cell>
          <cell r="F4">
            <v>2128</v>
          </cell>
          <cell r="G4">
            <v>4177</v>
          </cell>
        </row>
        <row r="5">
          <cell r="B5">
            <v>1160</v>
          </cell>
          <cell r="C5">
            <v>5460</v>
          </cell>
          <cell r="D5">
            <v>4879</v>
          </cell>
          <cell r="E5">
            <v>2813</v>
          </cell>
          <cell r="F5">
            <v>1319</v>
          </cell>
          <cell r="G5">
            <v>5715</v>
          </cell>
        </row>
        <row r="6">
          <cell r="B6">
            <v>1400</v>
          </cell>
          <cell r="C6">
            <v>5639</v>
          </cell>
          <cell r="D6">
            <v>4566</v>
          </cell>
          <cell r="E6">
            <v>2582</v>
          </cell>
          <cell r="F6">
            <v>1507</v>
          </cell>
          <cell r="G6">
            <v>5066</v>
          </cell>
        </row>
        <row r="7">
          <cell r="B7">
            <v>1303</v>
          </cell>
          <cell r="C7">
            <v>5776</v>
          </cell>
          <cell r="D7">
            <v>4614</v>
          </cell>
          <cell r="E7">
            <v>2584</v>
          </cell>
          <cell r="F7">
            <v>1303</v>
          </cell>
          <cell r="G7">
            <v>4666</v>
          </cell>
        </row>
        <row r="8">
          <cell r="B8">
            <v>1104</v>
          </cell>
          <cell r="C8">
            <v>5890</v>
          </cell>
          <cell r="D8">
            <v>4036</v>
          </cell>
          <cell r="E8">
            <v>1985</v>
          </cell>
          <cell r="F8">
            <v>2138</v>
          </cell>
          <cell r="G8">
            <v>4324</v>
          </cell>
        </row>
        <row r="9">
          <cell r="B9">
            <v>1296</v>
          </cell>
          <cell r="C9">
            <v>4151</v>
          </cell>
          <cell r="D9">
            <v>3667</v>
          </cell>
          <cell r="E9">
            <v>2224</v>
          </cell>
          <cell r="F9">
            <v>2550</v>
          </cell>
          <cell r="G9">
            <v>4019</v>
          </cell>
        </row>
        <row r="10">
          <cell r="B10">
            <v>1255</v>
          </cell>
          <cell r="C10">
            <v>4437</v>
          </cell>
          <cell r="D10">
            <v>3691</v>
          </cell>
          <cell r="E10">
            <v>2515</v>
          </cell>
          <cell r="F10">
            <v>2874</v>
          </cell>
          <cell r="G10">
            <v>3756</v>
          </cell>
        </row>
      </sheetData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-17"/>
      <sheetName val="ab-18"/>
      <sheetName val="ab-20"/>
      <sheetName val="901"/>
      <sheetName val="902"/>
      <sheetName val="903"/>
      <sheetName val="904"/>
      <sheetName val="905"/>
      <sheetName val="906"/>
      <sheetName val="907"/>
      <sheetName val="908"/>
      <sheetName val="909"/>
      <sheetName val="910"/>
      <sheetName val="911-a"/>
      <sheetName val="911-b"/>
      <sheetName val="912-a"/>
      <sheetName val="912-b"/>
      <sheetName val="913"/>
      <sheetName val="914"/>
      <sheetName val="ab-19"/>
      <sheetName val="915"/>
      <sheetName val="916"/>
      <sheetName val="917"/>
      <sheetName val="918"/>
      <sheetName val="919"/>
      <sheetName val="920"/>
      <sheetName val="921"/>
      <sheetName val="922"/>
      <sheetName val="9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-3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defaultGridColor="0" colorId="8" workbookViewId="0">
      <selection activeCell="S7" sqref="S7"/>
    </sheetView>
  </sheetViews>
  <sheetFormatPr baseColWidth="10" defaultRowHeight="12.75"/>
  <cols>
    <col min="1" max="1" width="12.42578125" style="5" customWidth="1"/>
    <col min="2" max="2" width="7.42578125" style="5" customWidth="1"/>
    <col min="3" max="15" width="8.85546875" style="5" customWidth="1"/>
    <col min="16" max="16384" width="11.42578125" style="5"/>
  </cols>
  <sheetData>
    <row r="1" spans="1:15" ht="15.95" customHeight="1">
      <c r="A1" s="1" t="s">
        <v>0</v>
      </c>
      <c r="B1" s="2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95" customHeight="1">
      <c r="A2" s="6"/>
      <c r="B2" s="6"/>
      <c r="C2" s="6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2" customHeight="1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10" t="s">
        <v>15</v>
      </c>
    </row>
    <row r="4" spans="1:15" ht="12" customHeight="1">
      <c r="A4" s="11" t="s">
        <v>16</v>
      </c>
      <c r="B4" s="12" t="s">
        <v>17</v>
      </c>
      <c r="C4" s="13" t="s">
        <v>18</v>
      </c>
      <c r="D4" s="13" t="s">
        <v>19</v>
      </c>
      <c r="E4" s="13"/>
      <c r="F4" s="13" t="s">
        <v>20</v>
      </c>
      <c r="G4" s="13"/>
      <c r="H4" s="13" t="s">
        <v>20</v>
      </c>
      <c r="I4" s="13"/>
      <c r="J4" s="13"/>
      <c r="K4" s="13"/>
      <c r="L4" s="13"/>
      <c r="M4" s="13"/>
      <c r="N4" s="13"/>
      <c r="O4" s="14" t="s">
        <v>21</v>
      </c>
    </row>
    <row r="5" spans="1:15" ht="11.1" customHeight="1">
      <c r="A5" s="15">
        <v>0</v>
      </c>
      <c r="B5" s="16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>
        <v>11</v>
      </c>
      <c r="N5" s="17">
        <v>12</v>
      </c>
      <c r="O5" s="18">
        <v>13</v>
      </c>
    </row>
    <row r="6" spans="1:15" ht="21.95" customHeight="1">
      <c r="A6" s="19" t="s">
        <v>22</v>
      </c>
      <c r="B6" s="20"/>
      <c r="C6" s="21" t="s">
        <v>23</v>
      </c>
      <c r="D6" s="21">
        <v>42</v>
      </c>
      <c r="E6" s="21">
        <v>85</v>
      </c>
      <c r="F6" s="21">
        <v>67</v>
      </c>
      <c r="G6" s="21">
        <v>71</v>
      </c>
      <c r="H6" s="21">
        <v>15</v>
      </c>
      <c r="I6" s="21">
        <v>88</v>
      </c>
      <c r="J6" s="21">
        <v>37</v>
      </c>
      <c r="K6" s="21">
        <v>14</v>
      </c>
      <c r="L6" s="21">
        <v>10</v>
      </c>
      <c r="M6" s="21">
        <v>14</v>
      </c>
      <c r="N6" s="21">
        <v>29</v>
      </c>
      <c r="O6" s="21">
        <v>14</v>
      </c>
    </row>
    <row r="7" spans="1:15" ht="12" customHeight="1">
      <c r="A7" s="19" t="s">
        <v>24</v>
      </c>
      <c r="B7" s="20"/>
      <c r="C7" s="21">
        <v>34</v>
      </c>
      <c r="D7" s="21" t="s">
        <v>23</v>
      </c>
      <c r="E7" s="21">
        <v>112</v>
      </c>
      <c r="F7" s="21">
        <v>135</v>
      </c>
      <c r="G7" s="21">
        <v>210</v>
      </c>
      <c r="H7" s="21">
        <v>67</v>
      </c>
      <c r="I7" s="21">
        <v>119</v>
      </c>
      <c r="J7" s="21">
        <v>104</v>
      </c>
      <c r="K7" s="21">
        <v>21</v>
      </c>
      <c r="L7" s="21">
        <v>35</v>
      </c>
      <c r="M7" s="21">
        <v>19</v>
      </c>
      <c r="N7" s="21">
        <v>25</v>
      </c>
      <c r="O7" s="21">
        <v>23</v>
      </c>
    </row>
    <row r="8" spans="1:15" ht="12" customHeight="1">
      <c r="A8" s="19" t="s">
        <v>5</v>
      </c>
      <c r="B8" s="20"/>
      <c r="C8" s="21">
        <v>77</v>
      </c>
      <c r="D8" s="21">
        <v>71</v>
      </c>
      <c r="E8" s="21" t="s">
        <v>23</v>
      </c>
      <c r="F8" s="21">
        <v>132</v>
      </c>
      <c r="G8" s="21">
        <v>173</v>
      </c>
      <c r="H8" s="21">
        <v>37</v>
      </c>
      <c r="I8" s="21">
        <v>177</v>
      </c>
      <c r="J8" s="21">
        <v>71</v>
      </c>
      <c r="K8" s="21">
        <v>38</v>
      </c>
      <c r="L8" s="21">
        <v>28</v>
      </c>
      <c r="M8" s="21">
        <v>27</v>
      </c>
      <c r="N8" s="21">
        <v>73</v>
      </c>
      <c r="O8" s="21">
        <v>36</v>
      </c>
    </row>
    <row r="9" spans="1:15" ht="12" customHeight="1">
      <c r="A9" s="19" t="s">
        <v>25</v>
      </c>
      <c r="B9" s="20"/>
      <c r="C9" s="21">
        <v>43</v>
      </c>
      <c r="D9" s="21">
        <v>102</v>
      </c>
      <c r="E9" s="21">
        <v>147</v>
      </c>
      <c r="F9" s="21" t="s">
        <v>23</v>
      </c>
      <c r="G9" s="21">
        <v>201</v>
      </c>
      <c r="H9" s="21">
        <v>36</v>
      </c>
      <c r="I9" s="21">
        <v>124</v>
      </c>
      <c r="J9" s="21">
        <v>129</v>
      </c>
      <c r="K9" s="21">
        <v>39</v>
      </c>
      <c r="L9" s="21">
        <v>45</v>
      </c>
      <c r="M9" s="21">
        <v>60</v>
      </c>
      <c r="N9" s="21">
        <v>65</v>
      </c>
      <c r="O9" s="21">
        <v>54</v>
      </c>
    </row>
    <row r="10" spans="1:15" ht="12" customHeight="1">
      <c r="A10" s="19" t="s">
        <v>7</v>
      </c>
      <c r="B10" s="20"/>
      <c r="C10" s="21">
        <v>65</v>
      </c>
      <c r="D10" s="21">
        <v>133</v>
      </c>
      <c r="E10" s="21">
        <v>173</v>
      </c>
      <c r="F10" s="21">
        <v>179</v>
      </c>
      <c r="G10" s="21" t="s">
        <v>23</v>
      </c>
      <c r="H10" s="21">
        <v>82</v>
      </c>
      <c r="I10" s="21">
        <v>125</v>
      </c>
      <c r="J10" s="21">
        <v>184</v>
      </c>
      <c r="K10" s="21">
        <v>58</v>
      </c>
      <c r="L10" s="21">
        <v>45</v>
      </c>
      <c r="M10" s="21">
        <v>56</v>
      </c>
      <c r="N10" s="21">
        <v>78</v>
      </c>
      <c r="O10" s="21">
        <v>41</v>
      </c>
    </row>
    <row r="11" spans="1:15" ht="19.149999999999999" customHeight="1">
      <c r="A11" s="19" t="s">
        <v>26</v>
      </c>
      <c r="B11" s="20"/>
      <c r="C11" s="21">
        <v>28</v>
      </c>
      <c r="D11" s="21">
        <v>44</v>
      </c>
      <c r="E11" s="21">
        <v>38</v>
      </c>
      <c r="F11" s="21">
        <v>44</v>
      </c>
      <c r="G11" s="21">
        <v>88</v>
      </c>
      <c r="H11" s="21" t="s">
        <v>23</v>
      </c>
      <c r="I11" s="21">
        <v>40</v>
      </c>
      <c r="J11" s="21">
        <v>51</v>
      </c>
      <c r="K11" s="21">
        <v>24</v>
      </c>
      <c r="L11" s="21">
        <v>47</v>
      </c>
      <c r="M11" s="21">
        <v>29</v>
      </c>
      <c r="N11" s="21">
        <v>28</v>
      </c>
      <c r="O11" s="21">
        <v>7</v>
      </c>
    </row>
    <row r="12" spans="1:15" ht="12" customHeight="1">
      <c r="A12" s="19" t="s">
        <v>9</v>
      </c>
      <c r="B12" s="20"/>
      <c r="C12" s="21">
        <v>69</v>
      </c>
      <c r="D12" s="21">
        <v>102</v>
      </c>
      <c r="E12" s="21">
        <v>121</v>
      </c>
      <c r="F12" s="21">
        <v>129</v>
      </c>
      <c r="G12" s="21">
        <v>128</v>
      </c>
      <c r="H12" s="21">
        <v>46</v>
      </c>
      <c r="I12" s="21" t="s">
        <v>23</v>
      </c>
      <c r="J12" s="21">
        <v>75</v>
      </c>
      <c r="K12" s="21">
        <v>29</v>
      </c>
      <c r="L12" s="21">
        <v>34</v>
      </c>
      <c r="M12" s="21">
        <v>35</v>
      </c>
      <c r="N12" s="21">
        <v>47</v>
      </c>
      <c r="O12" s="21">
        <v>30</v>
      </c>
    </row>
    <row r="13" spans="1:15" ht="12" customHeight="1">
      <c r="A13" s="19" t="s">
        <v>10</v>
      </c>
      <c r="B13" s="20"/>
      <c r="C13" s="21">
        <v>25</v>
      </c>
      <c r="D13" s="21">
        <v>61</v>
      </c>
      <c r="E13" s="21">
        <v>62</v>
      </c>
      <c r="F13" s="21">
        <v>105</v>
      </c>
      <c r="G13" s="21">
        <v>199</v>
      </c>
      <c r="H13" s="21">
        <v>92</v>
      </c>
      <c r="I13" s="21">
        <v>92</v>
      </c>
      <c r="J13" s="21" t="s">
        <v>23</v>
      </c>
      <c r="K13" s="21">
        <v>67</v>
      </c>
      <c r="L13" s="21">
        <v>69</v>
      </c>
      <c r="M13" s="21">
        <v>50</v>
      </c>
      <c r="N13" s="21">
        <v>75</v>
      </c>
      <c r="O13" s="21">
        <v>27</v>
      </c>
    </row>
    <row r="14" spans="1:15" ht="12" customHeight="1">
      <c r="A14" s="19" t="s">
        <v>11</v>
      </c>
      <c r="B14" s="20"/>
      <c r="C14" s="21">
        <v>3</v>
      </c>
      <c r="D14" s="21">
        <v>15</v>
      </c>
      <c r="E14" s="21">
        <v>35</v>
      </c>
      <c r="F14" s="21">
        <v>22</v>
      </c>
      <c r="G14" s="21">
        <v>52</v>
      </c>
      <c r="H14" s="21">
        <v>11</v>
      </c>
      <c r="I14" s="21">
        <v>34</v>
      </c>
      <c r="J14" s="21">
        <v>37</v>
      </c>
      <c r="K14" s="21" t="s">
        <v>23</v>
      </c>
      <c r="L14" s="21">
        <v>23</v>
      </c>
      <c r="M14" s="21">
        <v>90</v>
      </c>
      <c r="N14" s="21">
        <v>42</v>
      </c>
      <c r="O14" s="21">
        <v>12</v>
      </c>
    </row>
    <row r="15" spans="1:15" ht="12" customHeight="1">
      <c r="A15" s="19" t="s">
        <v>12</v>
      </c>
      <c r="B15" s="20"/>
      <c r="C15" s="21">
        <v>17</v>
      </c>
      <c r="D15" s="21">
        <v>29</v>
      </c>
      <c r="E15" s="21">
        <v>32</v>
      </c>
      <c r="F15" s="21">
        <v>23</v>
      </c>
      <c r="G15" s="21">
        <v>48</v>
      </c>
      <c r="H15" s="21">
        <v>23</v>
      </c>
      <c r="I15" s="21">
        <v>24</v>
      </c>
      <c r="J15" s="21">
        <v>51</v>
      </c>
      <c r="K15" s="21">
        <v>14</v>
      </c>
      <c r="L15" s="21" t="s">
        <v>23</v>
      </c>
      <c r="M15" s="21">
        <v>16</v>
      </c>
      <c r="N15" s="21">
        <v>11</v>
      </c>
      <c r="O15" s="21">
        <v>9</v>
      </c>
    </row>
    <row r="16" spans="1:15" ht="19.149999999999999" customHeight="1">
      <c r="A16" s="19" t="s">
        <v>13</v>
      </c>
      <c r="B16" s="20"/>
      <c r="C16" s="21">
        <v>7</v>
      </c>
      <c r="D16" s="21">
        <v>16</v>
      </c>
      <c r="E16" s="21">
        <v>30</v>
      </c>
      <c r="F16" s="21">
        <v>38</v>
      </c>
      <c r="G16" s="21">
        <v>74</v>
      </c>
      <c r="H16" s="21">
        <v>26</v>
      </c>
      <c r="I16" s="21">
        <v>22</v>
      </c>
      <c r="J16" s="21">
        <v>40</v>
      </c>
      <c r="K16" s="21">
        <v>66</v>
      </c>
      <c r="L16" s="21">
        <v>19</v>
      </c>
      <c r="M16" s="21" t="s">
        <v>23</v>
      </c>
      <c r="N16" s="21">
        <v>77</v>
      </c>
      <c r="O16" s="21">
        <v>12</v>
      </c>
    </row>
    <row r="17" spans="1:16" ht="12" customHeight="1">
      <c r="A17" s="19" t="s">
        <v>14</v>
      </c>
      <c r="B17" s="20"/>
      <c r="C17" s="21">
        <v>8</v>
      </c>
      <c r="D17" s="22">
        <v>9</v>
      </c>
      <c r="E17" s="21">
        <v>15</v>
      </c>
      <c r="F17" s="21">
        <v>22</v>
      </c>
      <c r="G17" s="21">
        <v>27</v>
      </c>
      <c r="H17" s="21">
        <v>5</v>
      </c>
      <c r="I17" s="21">
        <v>18</v>
      </c>
      <c r="J17" s="21">
        <v>23</v>
      </c>
      <c r="K17" s="21">
        <v>25</v>
      </c>
      <c r="L17" s="21">
        <v>25</v>
      </c>
      <c r="M17" s="21">
        <v>31</v>
      </c>
      <c r="N17" s="21" t="s">
        <v>23</v>
      </c>
      <c r="O17" s="21">
        <v>17</v>
      </c>
    </row>
    <row r="18" spans="1:16" ht="12" customHeight="1">
      <c r="A18" s="19" t="s">
        <v>27</v>
      </c>
      <c r="B18" s="20"/>
      <c r="C18" s="21">
        <v>12</v>
      </c>
      <c r="D18" s="22">
        <v>12</v>
      </c>
      <c r="E18" s="21">
        <v>32</v>
      </c>
      <c r="F18" s="21">
        <v>72</v>
      </c>
      <c r="G18" s="21">
        <v>60</v>
      </c>
      <c r="H18" s="21">
        <v>18</v>
      </c>
      <c r="I18" s="21">
        <v>31</v>
      </c>
      <c r="J18" s="21">
        <v>29</v>
      </c>
      <c r="K18" s="21">
        <v>9</v>
      </c>
      <c r="L18" s="21">
        <v>8</v>
      </c>
      <c r="M18" s="21">
        <v>30</v>
      </c>
      <c r="N18" s="21">
        <v>43</v>
      </c>
      <c r="O18" s="21" t="s">
        <v>23</v>
      </c>
    </row>
    <row r="19" spans="1:16" ht="12" customHeight="1">
      <c r="A19" s="19" t="s">
        <v>28</v>
      </c>
      <c r="B19" s="20"/>
      <c r="C19" s="21">
        <v>9</v>
      </c>
      <c r="D19" s="22">
        <v>12</v>
      </c>
      <c r="E19" s="21">
        <v>25</v>
      </c>
      <c r="F19" s="21">
        <v>38</v>
      </c>
      <c r="G19" s="21">
        <v>33</v>
      </c>
      <c r="H19" s="21">
        <v>4</v>
      </c>
      <c r="I19" s="21">
        <v>19</v>
      </c>
      <c r="J19" s="21">
        <v>9</v>
      </c>
      <c r="K19" s="21">
        <v>13</v>
      </c>
      <c r="L19" s="21">
        <v>7</v>
      </c>
      <c r="M19" s="21">
        <v>8</v>
      </c>
      <c r="N19" s="21">
        <v>15</v>
      </c>
      <c r="O19" s="21">
        <v>6</v>
      </c>
    </row>
    <row r="20" spans="1:16" ht="12" customHeight="1">
      <c r="A20" s="19" t="s">
        <v>29</v>
      </c>
      <c r="B20" s="20"/>
      <c r="C20" s="21">
        <v>5</v>
      </c>
      <c r="D20" s="22">
        <v>13</v>
      </c>
      <c r="E20" s="21">
        <v>18</v>
      </c>
      <c r="F20" s="21">
        <v>37</v>
      </c>
      <c r="G20" s="21">
        <v>39</v>
      </c>
      <c r="H20" s="21">
        <v>7</v>
      </c>
      <c r="I20" s="21">
        <v>24</v>
      </c>
      <c r="J20" s="21">
        <v>20</v>
      </c>
      <c r="K20" s="53">
        <v>10</v>
      </c>
      <c r="L20" s="21">
        <v>6</v>
      </c>
      <c r="M20" s="21">
        <v>14</v>
      </c>
      <c r="N20" s="21">
        <v>11</v>
      </c>
      <c r="O20" s="21">
        <v>12</v>
      </c>
    </row>
    <row r="21" spans="1:16" ht="19.149999999999999" customHeight="1">
      <c r="A21" s="19" t="s">
        <v>30</v>
      </c>
      <c r="B21" s="20"/>
      <c r="C21" s="21">
        <v>30</v>
      </c>
      <c r="D21" s="22">
        <v>33</v>
      </c>
      <c r="E21" s="21">
        <v>41</v>
      </c>
      <c r="F21" s="21">
        <v>52</v>
      </c>
      <c r="G21" s="21">
        <v>45</v>
      </c>
      <c r="H21" s="21">
        <v>18</v>
      </c>
      <c r="I21" s="21">
        <v>83</v>
      </c>
      <c r="J21" s="21">
        <v>25</v>
      </c>
      <c r="K21" s="21">
        <v>12</v>
      </c>
      <c r="L21" s="21">
        <v>15</v>
      </c>
      <c r="M21" s="21">
        <v>15</v>
      </c>
      <c r="N21" s="21">
        <v>14</v>
      </c>
      <c r="O21" s="21">
        <v>9</v>
      </c>
    </row>
    <row r="22" spans="1:16" ht="12" customHeight="1">
      <c r="A22" s="19" t="s">
        <v>31</v>
      </c>
      <c r="B22" s="20"/>
      <c r="C22" s="21">
        <v>5</v>
      </c>
      <c r="D22" s="22">
        <v>16</v>
      </c>
      <c r="E22" s="21">
        <v>14</v>
      </c>
      <c r="F22" s="21">
        <v>26</v>
      </c>
      <c r="G22" s="21">
        <v>23</v>
      </c>
      <c r="H22" s="21">
        <v>7</v>
      </c>
      <c r="I22" s="21">
        <v>60</v>
      </c>
      <c r="J22" s="21">
        <v>26</v>
      </c>
      <c r="K22" s="21">
        <v>6</v>
      </c>
      <c r="L22" s="21">
        <v>11</v>
      </c>
      <c r="M22" s="21">
        <v>6</v>
      </c>
      <c r="N22" s="21">
        <v>11</v>
      </c>
      <c r="O22" s="21">
        <v>3</v>
      </c>
    </row>
    <row r="23" spans="1:16" ht="12" customHeight="1">
      <c r="A23" s="19" t="s">
        <v>32</v>
      </c>
      <c r="B23" s="20"/>
      <c r="C23" s="21">
        <v>12</v>
      </c>
      <c r="D23" s="22">
        <v>15</v>
      </c>
      <c r="E23" s="21">
        <v>11</v>
      </c>
      <c r="F23" s="21">
        <v>11</v>
      </c>
      <c r="G23" s="21">
        <v>29</v>
      </c>
      <c r="H23" s="21">
        <v>5</v>
      </c>
      <c r="I23" s="21">
        <v>48</v>
      </c>
      <c r="J23" s="21">
        <v>14</v>
      </c>
      <c r="K23" s="21">
        <v>14</v>
      </c>
      <c r="L23" s="21">
        <v>16</v>
      </c>
      <c r="M23" s="21">
        <v>11</v>
      </c>
      <c r="N23" s="21">
        <v>19</v>
      </c>
      <c r="O23" s="21">
        <v>8</v>
      </c>
    </row>
    <row r="24" spans="1:16" ht="12" customHeight="1">
      <c r="A24" s="19" t="s">
        <v>33</v>
      </c>
      <c r="B24" s="20"/>
      <c r="C24" s="21">
        <v>49</v>
      </c>
      <c r="D24" s="22">
        <v>48</v>
      </c>
      <c r="E24" s="21">
        <v>102</v>
      </c>
      <c r="F24" s="21">
        <v>79</v>
      </c>
      <c r="G24" s="21">
        <v>127</v>
      </c>
      <c r="H24" s="21">
        <v>35</v>
      </c>
      <c r="I24" s="21">
        <v>139</v>
      </c>
      <c r="J24" s="21">
        <v>85</v>
      </c>
      <c r="K24" s="21">
        <v>30</v>
      </c>
      <c r="L24" s="21">
        <v>22</v>
      </c>
      <c r="M24" s="21">
        <v>27</v>
      </c>
      <c r="N24" s="21">
        <v>56</v>
      </c>
      <c r="O24" s="21">
        <v>24</v>
      </c>
    </row>
    <row r="25" spans="1:16" ht="12" customHeight="1">
      <c r="A25" s="19" t="s">
        <v>34</v>
      </c>
      <c r="B25" s="20"/>
      <c r="C25" s="21">
        <v>7</v>
      </c>
      <c r="D25" s="22">
        <v>7</v>
      </c>
      <c r="E25" s="21">
        <v>10</v>
      </c>
      <c r="F25" s="21">
        <v>21</v>
      </c>
      <c r="G25" s="21">
        <v>19</v>
      </c>
      <c r="H25" s="21">
        <v>8</v>
      </c>
      <c r="I25" s="21">
        <v>26</v>
      </c>
      <c r="J25" s="21">
        <v>3</v>
      </c>
      <c r="K25" s="21">
        <v>2</v>
      </c>
      <c r="L25" s="21">
        <v>5</v>
      </c>
      <c r="M25" s="21">
        <v>2</v>
      </c>
      <c r="N25" s="21">
        <v>11</v>
      </c>
      <c r="O25" s="21">
        <v>5</v>
      </c>
    </row>
    <row r="26" spans="1:16" ht="19.149999999999999" customHeight="1">
      <c r="A26" s="19" t="s">
        <v>35</v>
      </c>
      <c r="B26" s="20"/>
      <c r="C26" s="21" t="s">
        <v>23</v>
      </c>
      <c r="D26" s="22">
        <v>3</v>
      </c>
      <c r="E26" s="21" t="s">
        <v>23</v>
      </c>
      <c r="F26" s="21">
        <v>1</v>
      </c>
      <c r="G26" s="21">
        <v>4</v>
      </c>
      <c r="H26" s="21">
        <v>1</v>
      </c>
      <c r="I26" s="21">
        <v>4</v>
      </c>
      <c r="J26" s="21">
        <v>2</v>
      </c>
      <c r="K26" s="21" t="s">
        <v>23</v>
      </c>
      <c r="L26" s="21">
        <v>2</v>
      </c>
      <c r="M26" s="21">
        <v>2</v>
      </c>
      <c r="N26" s="21" t="s">
        <v>23</v>
      </c>
      <c r="O26" s="21" t="s">
        <v>23</v>
      </c>
      <c r="P26" s="23"/>
    </row>
    <row r="27" spans="1:16" ht="12" customHeight="1">
      <c r="A27" s="19" t="s">
        <v>36</v>
      </c>
      <c r="B27" s="20"/>
      <c r="C27" s="24" t="s">
        <v>23</v>
      </c>
      <c r="D27" s="24">
        <v>2</v>
      </c>
      <c r="E27" s="24">
        <v>2</v>
      </c>
      <c r="F27" s="24">
        <v>3</v>
      </c>
      <c r="G27" s="24">
        <v>4</v>
      </c>
      <c r="H27" s="24">
        <v>1</v>
      </c>
      <c r="I27" s="24">
        <v>3</v>
      </c>
      <c r="J27" s="24">
        <v>3</v>
      </c>
      <c r="K27" s="24">
        <v>4</v>
      </c>
      <c r="L27" s="24">
        <v>2</v>
      </c>
      <c r="M27" s="24">
        <v>1</v>
      </c>
      <c r="N27" s="24">
        <v>2</v>
      </c>
      <c r="O27" s="24">
        <v>1</v>
      </c>
    </row>
    <row r="28" spans="1:16" ht="12" customHeight="1">
      <c r="A28" s="19" t="s">
        <v>37</v>
      </c>
      <c r="B28" s="20"/>
      <c r="C28" s="21">
        <v>5</v>
      </c>
      <c r="D28" s="22">
        <v>2</v>
      </c>
      <c r="E28" s="21">
        <v>14</v>
      </c>
      <c r="F28" s="21">
        <v>7</v>
      </c>
      <c r="G28" s="21">
        <v>20</v>
      </c>
      <c r="H28" s="21">
        <v>2</v>
      </c>
      <c r="I28" s="21">
        <v>13</v>
      </c>
      <c r="J28" s="21">
        <v>7</v>
      </c>
      <c r="K28" s="21">
        <v>11</v>
      </c>
      <c r="L28" s="21">
        <v>3</v>
      </c>
      <c r="M28" s="21">
        <v>2</v>
      </c>
      <c r="N28" s="21">
        <v>4</v>
      </c>
      <c r="O28" s="21">
        <v>4</v>
      </c>
    </row>
    <row r="29" spans="1:16" ht="12" customHeight="1">
      <c r="A29" s="19" t="s">
        <v>38</v>
      </c>
      <c r="B29" s="20"/>
      <c r="C29" s="21">
        <v>1</v>
      </c>
      <c r="D29" s="22">
        <v>4</v>
      </c>
      <c r="E29" s="21">
        <v>6</v>
      </c>
      <c r="F29" s="21">
        <v>7</v>
      </c>
      <c r="G29" s="21">
        <v>11</v>
      </c>
      <c r="H29" s="21" t="s">
        <v>23</v>
      </c>
      <c r="I29" s="21">
        <v>5</v>
      </c>
      <c r="J29" s="21" t="s">
        <v>23</v>
      </c>
      <c r="K29" s="21">
        <v>3</v>
      </c>
      <c r="L29" s="21" t="s">
        <v>23</v>
      </c>
      <c r="M29" s="21">
        <v>2</v>
      </c>
      <c r="N29" s="21">
        <v>7</v>
      </c>
      <c r="O29" s="21">
        <v>1</v>
      </c>
    </row>
    <row r="30" spans="1:16" ht="12" customHeight="1">
      <c r="A30" s="19" t="s">
        <v>39</v>
      </c>
      <c r="B30" s="20"/>
      <c r="C30" s="21">
        <v>1</v>
      </c>
      <c r="D30" s="22" t="s">
        <v>23</v>
      </c>
      <c r="E30" s="21">
        <v>1</v>
      </c>
      <c r="F30" s="21" t="s">
        <v>23</v>
      </c>
      <c r="G30" s="21" t="s">
        <v>23</v>
      </c>
      <c r="H30" s="21" t="s">
        <v>23</v>
      </c>
      <c r="I30" s="21">
        <v>2</v>
      </c>
      <c r="J30" s="21">
        <v>1</v>
      </c>
      <c r="K30" s="21" t="s">
        <v>23</v>
      </c>
      <c r="L30" s="21" t="s">
        <v>23</v>
      </c>
      <c r="M30" s="21" t="s">
        <v>23</v>
      </c>
      <c r="N30" s="21" t="s">
        <v>23</v>
      </c>
      <c r="O30" s="21" t="s">
        <v>23</v>
      </c>
    </row>
    <row r="31" spans="1:16" ht="19.149999999999999" customHeight="1">
      <c r="A31" s="19" t="s">
        <v>40</v>
      </c>
      <c r="B31" s="20"/>
      <c r="C31" s="21">
        <v>18</v>
      </c>
      <c r="D31" s="22">
        <v>33</v>
      </c>
      <c r="E31" s="21">
        <v>46</v>
      </c>
      <c r="F31" s="21">
        <v>45</v>
      </c>
      <c r="G31" s="21">
        <v>85</v>
      </c>
      <c r="H31" s="21">
        <v>43</v>
      </c>
      <c r="I31" s="21">
        <v>44</v>
      </c>
      <c r="J31" s="21">
        <v>72</v>
      </c>
      <c r="K31" s="21">
        <v>32</v>
      </c>
      <c r="L31" s="21">
        <v>33</v>
      </c>
      <c r="M31" s="21">
        <v>22</v>
      </c>
      <c r="N31" s="21">
        <v>47</v>
      </c>
      <c r="O31" s="21">
        <v>17</v>
      </c>
    </row>
    <row r="32" spans="1:16" ht="21.95" customHeight="1">
      <c r="A32" s="25" t="s">
        <v>41</v>
      </c>
      <c r="B32" s="26"/>
      <c r="C32" s="27">
        <f t="shared" ref="C32:O32" si="0">SUM(C6:C31)</f>
        <v>530</v>
      </c>
      <c r="D32" s="27">
        <f t="shared" si="0"/>
        <v>824</v>
      </c>
      <c r="E32" s="27">
        <f t="shared" si="0"/>
        <v>1172</v>
      </c>
      <c r="F32" s="27">
        <f t="shared" si="0"/>
        <v>1295</v>
      </c>
      <c r="G32" s="27">
        <f t="shared" si="0"/>
        <v>1770</v>
      </c>
      <c r="H32" s="27">
        <f t="shared" si="0"/>
        <v>589</v>
      </c>
      <c r="I32" s="27">
        <f t="shared" si="0"/>
        <v>1364</v>
      </c>
      <c r="J32" s="27">
        <f t="shared" si="0"/>
        <v>1098</v>
      </c>
      <c r="K32" s="27">
        <f t="shared" si="0"/>
        <v>541</v>
      </c>
      <c r="L32" s="27">
        <f t="shared" si="0"/>
        <v>510</v>
      </c>
      <c r="M32" s="27">
        <f t="shared" si="0"/>
        <v>569</v>
      </c>
      <c r="N32" s="27">
        <f t="shared" si="0"/>
        <v>790</v>
      </c>
      <c r="O32" s="27">
        <f t="shared" si="0"/>
        <v>372</v>
      </c>
    </row>
    <row r="33" spans="1:1" ht="11.1" customHeight="1">
      <c r="A33" s="19" t="s">
        <v>42</v>
      </c>
    </row>
    <row r="34" spans="1:1" ht="11.1" customHeight="1">
      <c r="A34" s="19" t="s">
        <v>43</v>
      </c>
    </row>
  </sheetData>
  <printOptions gridLinesSet="0"/>
  <pageMargins left="0.98425196850393704" right="0.98425196850393704" top="0.98425196850393704" bottom="0.59055118110236227" header="0.51181102362204722" footer="0.51181102362204722"/>
  <pageSetup paperSize="9" firstPageNumber="67" orientation="landscape" useFirstPageNumber="1" horizontalDpi="180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defaultGridColor="0" colorId="8" workbookViewId="0">
      <selection activeCell="R55" sqref="R55"/>
    </sheetView>
  </sheetViews>
  <sheetFormatPr baseColWidth="10" defaultRowHeight="12.75"/>
  <cols>
    <col min="1" max="1" width="12.42578125" style="32" customWidth="1"/>
    <col min="2" max="2" width="7.42578125" style="32" customWidth="1"/>
    <col min="3" max="3" width="9" style="32" customWidth="1"/>
    <col min="4" max="10" width="8.85546875" style="32" customWidth="1"/>
    <col min="11" max="13" width="9" style="32" customWidth="1"/>
    <col min="14" max="14" width="8.7109375" style="32" customWidth="1"/>
    <col min="15" max="15" width="9" style="32" customWidth="1"/>
    <col min="16" max="16384" width="11.42578125" style="32"/>
  </cols>
  <sheetData>
    <row r="1" spans="1:15" ht="15.95" customHeight="1">
      <c r="A1" s="28" t="s">
        <v>44</v>
      </c>
      <c r="B1" s="29"/>
      <c r="C1" s="30"/>
      <c r="D1" s="31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5.95" customHeight="1">
      <c r="A2" s="33"/>
      <c r="B2" s="33"/>
      <c r="C2" s="33"/>
      <c r="D2" s="3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2" customHeight="1">
      <c r="A3" s="34" t="s">
        <v>1</v>
      </c>
      <c r="B3" s="35" t="s">
        <v>2</v>
      </c>
      <c r="C3" s="36" t="s">
        <v>45</v>
      </c>
      <c r="D3" s="36" t="s">
        <v>29</v>
      </c>
      <c r="E3" s="36" t="s">
        <v>30</v>
      </c>
      <c r="F3" s="36" t="s">
        <v>31</v>
      </c>
      <c r="G3" s="36" t="s">
        <v>32</v>
      </c>
      <c r="H3" s="36" t="s">
        <v>33</v>
      </c>
      <c r="I3" s="36" t="s">
        <v>34</v>
      </c>
      <c r="J3" s="36" t="s">
        <v>35</v>
      </c>
      <c r="K3" s="36" t="s">
        <v>46</v>
      </c>
      <c r="L3" s="36" t="s">
        <v>47</v>
      </c>
      <c r="M3" s="36" t="s">
        <v>48</v>
      </c>
      <c r="N3" s="36" t="s">
        <v>39</v>
      </c>
      <c r="O3" s="37" t="s">
        <v>40</v>
      </c>
    </row>
    <row r="4" spans="1:15" ht="12" customHeight="1">
      <c r="A4" s="38" t="s">
        <v>16</v>
      </c>
      <c r="B4" s="39" t="s">
        <v>17</v>
      </c>
      <c r="C4" s="40" t="s">
        <v>49</v>
      </c>
      <c r="D4" s="40"/>
      <c r="E4" s="40"/>
      <c r="F4" s="40"/>
      <c r="G4" s="40"/>
      <c r="H4" s="40"/>
      <c r="I4" s="40"/>
      <c r="J4" s="40"/>
      <c r="K4" s="40" t="s">
        <v>50</v>
      </c>
      <c r="L4" s="40" t="s">
        <v>51</v>
      </c>
      <c r="M4" s="40" t="s">
        <v>50</v>
      </c>
      <c r="N4" s="40"/>
      <c r="O4" s="41"/>
    </row>
    <row r="5" spans="1:15" ht="11.1" customHeight="1">
      <c r="A5" s="42">
        <v>0</v>
      </c>
      <c r="B5" s="43"/>
      <c r="C5" s="44">
        <v>14</v>
      </c>
      <c r="D5" s="44">
        <v>15</v>
      </c>
      <c r="E5" s="44">
        <v>16</v>
      </c>
      <c r="F5" s="44">
        <v>17</v>
      </c>
      <c r="G5" s="44">
        <v>18</v>
      </c>
      <c r="H5" s="44">
        <v>19</v>
      </c>
      <c r="I5" s="44">
        <v>20</v>
      </c>
      <c r="J5" s="44">
        <v>21</v>
      </c>
      <c r="K5" s="44">
        <v>22</v>
      </c>
      <c r="L5" s="44">
        <v>23</v>
      </c>
      <c r="M5" s="44">
        <v>24</v>
      </c>
      <c r="N5" s="44">
        <v>25</v>
      </c>
      <c r="O5" s="45">
        <v>26</v>
      </c>
    </row>
    <row r="6" spans="1:15" ht="21.95" customHeight="1">
      <c r="A6" s="46" t="s">
        <v>22</v>
      </c>
      <c r="B6" s="47"/>
      <c r="C6" s="24">
        <v>11</v>
      </c>
      <c r="D6" s="24">
        <v>5</v>
      </c>
      <c r="E6" s="24">
        <v>36</v>
      </c>
      <c r="F6" s="24">
        <v>26</v>
      </c>
      <c r="G6" s="24">
        <v>26</v>
      </c>
      <c r="H6" s="24">
        <v>58</v>
      </c>
      <c r="I6" s="24">
        <v>10</v>
      </c>
      <c r="J6" s="24">
        <v>1</v>
      </c>
      <c r="K6" s="24">
        <v>3</v>
      </c>
      <c r="L6" s="24">
        <v>2</v>
      </c>
      <c r="M6" s="24">
        <v>2</v>
      </c>
      <c r="N6" s="24" t="s">
        <v>23</v>
      </c>
      <c r="O6" s="24">
        <v>30</v>
      </c>
    </row>
    <row r="7" spans="1:15" ht="12" customHeight="1">
      <c r="A7" s="46" t="s">
        <v>24</v>
      </c>
      <c r="B7" s="47"/>
      <c r="C7" s="24">
        <v>8</v>
      </c>
      <c r="D7" s="24">
        <v>18</v>
      </c>
      <c r="E7" s="24">
        <v>44</v>
      </c>
      <c r="F7" s="24">
        <v>13</v>
      </c>
      <c r="G7" s="24">
        <v>15</v>
      </c>
      <c r="H7" s="24">
        <v>80</v>
      </c>
      <c r="I7" s="24">
        <v>12</v>
      </c>
      <c r="J7" s="24">
        <v>2</v>
      </c>
      <c r="K7" s="24">
        <v>2</v>
      </c>
      <c r="L7" s="24">
        <v>5</v>
      </c>
      <c r="M7" s="24">
        <v>5</v>
      </c>
      <c r="N7" s="24" t="s">
        <v>23</v>
      </c>
      <c r="O7" s="24">
        <v>59</v>
      </c>
    </row>
    <row r="8" spans="1:15" ht="12" customHeight="1">
      <c r="A8" s="46" t="s">
        <v>5</v>
      </c>
      <c r="B8" s="47"/>
      <c r="C8" s="24">
        <v>32</v>
      </c>
      <c r="D8" s="24">
        <v>36</v>
      </c>
      <c r="E8" s="24">
        <v>43</v>
      </c>
      <c r="F8" s="24">
        <v>42</v>
      </c>
      <c r="G8" s="24">
        <v>27</v>
      </c>
      <c r="H8" s="24">
        <v>115</v>
      </c>
      <c r="I8" s="24">
        <v>14</v>
      </c>
      <c r="J8" s="24">
        <v>5</v>
      </c>
      <c r="K8" s="24">
        <v>3</v>
      </c>
      <c r="L8" s="24">
        <v>13</v>
      </c>
      <c r="M8" s="24">
        <v>1</v>
      </c>
      <c r="N8" s="24">
        <v>8</v>
      </c>
      <c r="O8" s="24">
        <v>43</v>
      </c>
    </row>
    <row r="9" spans="1:15" ht="12" customHeight="1">
      <c r="A9" s="46" t="s">
        <v>25</v>
      </c>
      <c r="B9" s="47"/>
      <c r="C9" s="24">
        <v>52</v>
      </c>
      <c r="D9" s="24">
        <v>44</v>
      </c>
      <c r="E9" s="24">
        <v>43</v>
      </c>
      <c r="F9" s="24">
        <v>21</v>
      </c>
      <c r="G9" s="24">
        <v>22</v>
      </c>
      <c r="H9" s="24">
        <v>108</v>
      </c>
      <c r="I9" s="24">
        <v>37</v>
      </c>
      <c r="J9" s="24">
        <v>3</v>
      </c>
      <c r="K9" s="24">
        <v>2</v>
      </c>
      <c r="L9" s="24">
        <v>10</v>
      </c>
      <c r="M9" s="24">
        <v>4</v>
      </c>
      <c r="N9" s="24">
        <v>3</v>
      </c>
      <c r="O9" s="24">
        <v>43</v>
      </c>
    </row>
    <row r="10" spans="1:15" ht="12" customHeight="1">
      <c r="A10" s="46" t="s">
        <v>7</v>
      </c>
      <c r="B10" s="47"/>
      <c r="C10" s="24">
        <v>36</v>
      </c>
      <c r="D10" s="24">
        <v>22</v>
      </c>
      <c r="E10" s="24">
        <v>42</v>
      </c>
      <c r="F10" s="24">
        <v>32</v>
      </c>
      <c r="G10" s="24">
        <v>53</v>
      </c>
      <c r="H10" s="24">
        <v>136</v>
      </c>
      <c r="I10" s="24">
        <v>21</v>
      </c>
      <c r="J10" s="24">
        <v>3</v>
      </c>
      <c r="K10" s="24">
        <v>2</v>
      </c>
      <c r="L10" s="24">
        <v>16</v>
      </c>
      <c r="M10" s="24">
        <v>11</v>
      </c>
      <c r="N10" s="24">
        <v>5</v>
      </c>
      <c r="O10" s="24">
        <v>103</v>
      </c>
    </row>
    <row r="11" spans="1:15" ht="19.149999999999999" customHeight="1">
      <c r="A11" s="46" t="s">
        <v>26</v>
      </c>
      <c r="B11" s="47"/>
      <c r="C11" s="24">
        <v>10</v>
      </c>
      <c r="D11" s="24">
        <v>9</v>
      </c>
      <c r="E11" s="24">
        <v>21</v>
      </c>
      <c r="F11" s="24">
        <v>18</v>
      </c>
      <c r="G11" s="24">
        <v>14</v>
      </c>
      <c r="H11" s="24">
        <v>44</v>
      </c>
      <c r="I11" s="24">
        <v>10</v>
      </c>
      <c r="J11" s="24">
        <v>4</v>
      </c>
      <c r="K11" s="24">
        <v>1</v>
      </c>
      <c r="L11" s="24">
        <v>3</v>
      </c>
      <c r="M11" s="24">
        <v>2</v>
      </c>
      <c r="N11" s="24">
        <v>1</v>
      </c>
      <c r="O11" s="24">
        <v>67</v>
      </c>
    </row>
    <row r="12" spans="1:15" ht="12" customHeight="1">
      <c r="A12" s="46" t="s">
        <v>9</v>
      </c>
      <c r="B12" s="47"/>
      <c r="C12" s="24">
        <v>25</v>
      </c>
      <c r="D12" s="24">
        <v>21</v>
      </c>
      <c r="E12" s="24">
        <v>54</v>
      </c>
      <c r="F12" s="24">
        <v>69</v>
      </c>
      <c r="G12" s="24">
        <v>57</v>
      </c>
      <c r="H12" s="24">
        <v>150</v>
      </c>
      <c r="I12" s="24">
        <v>24</v>
      </c>
      <c r="J12" s="24">
        <v>6</v>
      </c>
      <c r="K12" s="24">
        <v>8</v>
      </c>
      <c r="L12" s="24">
        <v>9</v>
      </c>
      <c r="M12" s="24">
        <v>1</v>
      </c>
      <c r="N12" s="24" t="s">
        <v>23</v>
      </c>
      <c r="O12" s="24">
        <v>54</v>
      </c>
    </row>
    <row r="13" spans="1:15" ht="12" customHeight="1">
      <c r="A13" s="46" t="s">
        <v>10</v>
      </c>
      <c r="B13" s="47"/>
      <c r="C13" s="24">
        <v>16</v>
      </c>
      <c r="D13" s="24">
        <v>15</v>
      </c>
      <c r="E13" s="24">
        <v>33</v>
      </c>
      <c r="F13" s="24">
        <v>20</v>
      </c>
      <c r="G13" s="24">
        <v>21</v>
      </c>
      <c r="H13" s="24">
        <v>66</v>
      </c>
      <c r="I13" s="24">
        <v>14</v>
      </c>
      <c r="J13" s="24">
        <v>3</v>
      </c>
      <c r="K13" s="24">
        <v>3</v>
      </c>
      <c r="L13" s="24">
        <v>8</v>
      </c>
      <c r="M13" s="24">
        <v>4</v>
      </c>
      <c r="N13" s="24">
        <v>2</v>
      </c>
      <c r="O13" s="24">
        <v>50</v>
      </c>
    </row>
    <row r="14" spans="1:15" ht="12" customHeight="1">
      <c r="A14" s="46" t="s">
        <v>11</v>
      </c>
      <c r="B14" s="47"/>
      <c r="C14" s="24">
        <v>7</v>
      </c>
      <c r="D14" s="24">
        <v>9</v>
      </c>
      <c r="E14" s="24">
        <v>12</v>
      </c>
      <c r="F14" s="24">
        <v>8</v>
      </c>
      <c r="G14" s="24">
        <v>18</v>
      </c>
      <c r="H14" s="24">
        <v>23</v>
      </c>
      <c r="I14" s="24">
        <v>5</v>
      </c>
      <c r="J14" s="24">
        <v>1</v>
      </c>
      <c r="K14" s="24" t="s">
        <v>23</v>
      </c>
      <c r="L14" s="24">
        <v>3</v>
      </c>
      <c r="M14" s="24">
        <v>2</v>
      </c>
      <c r="N14" s="24">
        <v>1</v>
      </c>
      <c r="O14" s="24">
        <v>22</v>
      </c>
    </row>
    <row r="15" spans="1:15" ht="12" customHeight="1">
      <c r="A15" s="46" t="s">
        <v>12</v>
      </c>
      <c r="B15" s="47"/>
      <c r="C15" s="24">
        <v>3</v>
      </c>
      <c r="D15" s="24">
        <v>7</v>
      </c>
      <c r="E15" s="24">
        <v>27</v>
      </c>
      <c r="F15" s="24">
        <v>5</v>
      </c>
      <c r="G15" s="24">
        <v>15</v>
      </c>
      <c r="H15" s="24">
        <v>28</v>
      </c>
      <c r="I15" s="24">
        <v>5</v>
      </c>
      <c r="J15" s="24">
        <v>1</v>
      </c>
      <c r="K15" s="24">
        <v>3</v>
      </c>
      <c r="L15" s="24" t="s">
        <v>23</v>
      </c>
      <c r="M15" s="24">
        <v>4</v>
      </c>
      <c r="N15" s="24">
        <v>2</v>
      </c>
      <c r="O15" s="24">
        <v>28</v>
      </c>
    </row>
    <row r="16" spans="1:15" ht="19.149999999999999" customHeight="1">
      <c r="A16" s="46" t="s">
        <v>13</v>
      </c>
      <c r="B16" s="47"/>
      <c r="C16" s="24">
        <v>12</v>
      </c>
      <c r="D16" s="24">
        <v>23</v>
      </c>
      <c r="E16" s="24">
        <v>23</v>
      </c>
      <c r="F16" s="24">
        <v>24</v>
      </c>
      <c r="G16" s="24">
        <v>13</v>
      </c>
      <c r="H16" s="24">
        <v>51</v>
      </c>
      <c r="I16" s="24">
        <v>21</v>
      </c>
      <c r="J16" s="24" t="s">
        <v>23</v>
      </c>
      <c r="K16" s="24">
        <v>6</v>
      </c>
      <c r="L16" s="24">
        <v>3</v>
      </c>
      <c r="M16" s="24">
        <v>1</v>
      </c>
      <c r="N16" s="24">
        <v>7</v>
      </c>
      <c r="O16" s="24">
        <v>28</v>
      </c>
    </row>
    <row r="17" spans="1:16" ht="12" customHeight="1">
      <c r="A17" s="46" t="s">
        <v>14</v>
      </c>
      <c r="B17" s="47"/>
      <c r="C17" s="24">
        <v>8</v>
      </c>
      <c r="D17" s="48">
        <v>2</v>
      </c>
      <c r="E17" s="24">
        <v>7</v>
      </c>
      <c r="F17" s="24">
        <v>8</v>
      </c>
      <c r="G17" s="24">
        <v>13</v>
      </c>
      <c r="H17" s="24">
        <v>18</v>
      </c>
      <c r="I17" s="24">
        <v>1</v>
      </c>
      <c r="J17" s="24">
        <v>1</v>
      </c>
      <c r="K17" s="24">
        <v>1</v>
      </c>
      <c r="L17" s="24" t="s">
        <v>23</v>
      </c>
      <c r="M17" s="24" t="s">
        <v>23</v>
      </c>
      <c r="N17" s="24">
        <v>6</v>
      </c>
      <c r="O17" s="24">
        <v>28</v>
      </c>
    </row>
    <row r="18" spans="1:16" ht="12" customHeight="1">
      <c r="A18" s="46" t="s">
        <v>27</v>
      </c>
      <c r="B18" s="47"/>
      <c r="C18" s="24">
        <v>19</v>
      </c>
      <c r="D18" s="48">
        <v>25</v>
      </c>
      <c r="E18" s="24">
        <v>13</v>
      </c>
      <c r="F18" s="24">
        <v>11</v>
      </c>
      <c r="G18" s="24">
        <v>12</v>
      </c>
      <c r="H18" s="24">
        <v>37</v>
      </c>
      <c r="I18" s="24">
        <v>13</v>
      </c>
      <c r="J18" s="24" t="s">
        <v>23</v>
      </c>
      <c r="K18" s="24" t="s">
        <v>23</v>
      </c>
      <c r="L18" s="24">
        <v>2</v>
      </c>
      <c r="M18" s="24" t="s">
        <v>23</v>
      </c>
      <c r="N18" s="24">
        <v>4</v>
      </c>
      <c r="O18" s="24">
        <v>36</v>
      </c>
    </row>
    <row r="19" spans="1:16" ht="12" customHeight="1">
      <c r="A19" s="46" t="s">
        <v>28</v>
      </c>
      <c r="B19" s="47"/>
      <c r="C19" s="24" t="s">
        <v>23</v>
      </c>
      <c r="D19" s="48">
        <v>49</v>
      </c>
      <c r="E19" s="24">
        <v>8</v>
      </c>
      <c r="F19" s="24">
        <v>1</v>
      </c>
      <c r="G19" s="24">
        <v>2</v>
      </c>
      <c r="H19" s="24">
        <v>12</v>
      </c>
      <c r="I19" s="24">
        <v>9</v>
      </c>
      <c r="J19" s="24">
        <v>1</v>
      </c>
      <c r="K19" s="24">
        <v>3</v>
      </c>
      <c r="L19" s="24">
        <v>2</v>
      </c>
      <c r="M19" s="24">
        <v>2</v>
      </c>
      <c r="N19" s="24" t="s">
        <v>23</v>
      </c>
      <c r="O19" s="24">
        <v>14</v>
      </c>
    </row>
    <row r="20" spans="1:16" ht="12" customHeight="1">
      <c r="A20" s="46" t="s">
        <v>29</v>
      </c>
      <c r="B20" s="47"/>
      <c r="C20" s="24">
        <v>39</v>
      </c>
      <c r="D20" s="48" t="s">
        <v>23</v>
      </c>
      <c r="E20" s="24">
        <v>4</v>
      </c>
      <c r="F20" s="24">
        <v>3</v>
      </c>
      <c r="G20" s="24">
        <v>6</v>
      </c>
      <c r="H20" s="24">
        <v>37</v>
      </c>
      <c r="I20" s="24">
        <v>9</v>
      </c>
      <c r="J20" s="24" t="s">
        <v>23</v>
      </c>
      <c r="K20" s="24">
        <v>1</v>
      </c>
      <c r="L20" s="24">
        <v>6</v>
      </c>
      <c r="M20" s="24">
        <v>4</v>
      </c>
      <c r="N20" s="24">
        <v>1</v>
      </c>
      <c r="O20" s="24">
        <v>17</v>
      </c>
    </row>
    <row r="21" spans="1:16" ht="19.149999999999999" customHeight="1">
      <c r="A21" s="46" t="s">
        <v>30</v>
      </c>
      <c r="B21" s="47"/>
      <c r="C21" s="24">
        <v>19</v>
      </c>
      <c r="D21" s="48">
        <v>13</v>
      </c>
      <c r="E21" s="24" t="s">
        <v>23</v>
      </c>
      <c r="F21" s="24">
        <v>27</v>
      </c>
      <c r="G21" s="24">
        <v>98</v>
      </c>
      <c r="H21" s="24">
        <v>60</v>
      </c>
      <c r="I21" s="24">
        <v>16</v>
      </c>
      <c r="J21" s="24">
        <v>2</v>
      </c>
      <c r="K21" s="24">
        <v>2</v>
      </c>
      <c r="L21" s="24">
        <v>2</v>
      </c>
      <c r="M21" s="24">
        <v>3</v>
      </c>
      <c r="N21" s="24" t="s">
        <v>23</v>
      </c>
      <c r="O21" s="24">
        <v>21</v>
      </c>
    </row>
    <row r="22" spans="1:16" ht="12" customHeight="1">
      <c r="A22" s="46" t="s">
        <v>31</v>
      </c>
      <c r="B22" s="47"/>
      <c r="C22" s="24">
        <v>1</v>
      </c>
      <c r="D22" s="48">
        <v>9</v>
      </c>
      <c r="E22" s="24">
        <v>21</v>
      </c>
      <c r="F22" s="24" t="s">
        <v>23</v>
      </c>
      <c r="G22" s="24">
        <v>35</v>
      </c>
      <c r="H22" s="24">
        <v>29</v>
      </c>
      <c r="I22" s="24">
        <v>2</v>
      </c>
      <c r="J22" s="24" t="s">
        <v>23</v>
      </c>
      <c r="K22" s="24">
        <v>1</v>
      </c>
      <c r="L22" s="24">
        <v>4</v>
      </c>
      <c r="M22" s="24">
        <v>4</v>
      </c>
      <c r="N22" s="24" t="s">
        <v>23</v>
      </c>
      <c r="O22" s="24">
        <v>19</v>
      </c>
    </row>
    <row r="23" spans="1:16" ht="12" customHeight="1">
      <c r="A23" s="46" t="s">
        <v>32</v>
      </c>
      <c r="B23" s="47"/>
      <c r="C23" s="24">
        <v>5</v>
      </c>
      <c r="D23" s="48" t="s">
        <v>23</v>
      </c>
      <c r="E23" s="24">
        <v>41</v>
      </c>
      <c r="F23" s="24">
        <v>14</v>
      </c>
      <c r="G23" s="24" t="s">
        <v>23</v>
      </c>
      <c r="H23" s="24">
        <v>30</v>
      </c>
      <c r="I23" s="24">
        <v>11</v>
      </c>
      <c r="J23" s="24" t="s">
        <v>23</v>
      </c>
      <c r="K23" s="24" t="s">
        <v>23</v>
      </c>
      <c r="L23" s="24">
        <v>1</v>
      </c>
      <c r="M23" s="24">
        <v>2</v>
      </c>
      <c r="N23" s="24" t="s">
        <v>23</v>
      </c>
      <c r="O23" s="24">
        <v>13</v>
      </c>
    </row>
    <row r="24" spans="1:16" ht="12" customHeight="1">
      <c r="A24" s="46" t="s">
        <v>33</v>
      </c>
      <c r="B24" s="47"/>
      <c r="C24" s="24">
        <v>26</v>
      </c>
      <c r="D24" s="48">
        <v>17</v>
      </c>
      <c r="E24" s="24">
        <v>53</v>
      </c>
      <c r="F24" s="24">
        <v>42</v>
      </c>
      <c r="G24" s="24">
        <v>44</v>
      </c>
      <c r="H24" s="24" t="s">
        <v>23</v>
      </c>
      <c r="I24" s="24">
        <v>101</v>
      </c>
      <c r="J24" s="24">
        <v>24</v>
      </c>
      <c r="K24" s="24">
        <v>36</v>
      </c>
      <c r="L24" s="24">
        <v>39</v>
      </c>
      <c r="M24" s="24">
        <v>28</v>
      </c>
      <c r="N24" s="24">
        <v>21</v>
      </c>
      <c r="O24" s="24">
        <v>44</v>
      </c>
    </row>
    <row r="25" spans="1:16" ht="12" customHeight="1">
      <c r="A25" s="46" t="s">
        <v>34</v>
      </c>
      <c r="B25" s="47"/>
      <c r="C25" s="24">
        <v>1</v>
      </c>
      <c r="D25" s="48">
        <v>9</v>
      </c>
      <c r="E25" s="24">
        <v>23</v>
      </c>
      <c r="F25" s="24">
        <v>8</v>
      </c>
      <c r="G25" s="24">
        <v>18</v>
      </c>
      <c r="H25" s="24">
        <v>69</v>
      </c>
      <c r="I25" s="24" t="s">
        <v>23</v>
      </c>
      <c r="J25" s="24">
        <v>6</v>
      </c>
      <c r="K25" s="24">
        <v>1</v>
      </c>
      <c r="L25" s="24">
        <v>6</v>
      </c>
      <c r="M25" s="24">
        <v>2</v>
      </c>
      <c r="N25" s="24">
        <v>2</v>
      </c>
      <c r="O25" s="24">
        <v>6</v>
      </c>
    </row>
    <row r="26" spans="1:16" ht="19.149999999999999" customHeight="1">
      <c r="A26" s="46" t="s">
        <v>35</v>
      </c>
      <c r="B26" s="47"/>
      <c r="C26" s="24">
        <v>3</v>
      </c>
      <c r="D26" s="48">
        <v>5</v>
      </c>
      <c r="E26" s="24" t="s">
        <v>23</v>
      </c>
      <c r="F26" s="24">
        <v>1</v>
      </c>
      <c r="G26" s="24">
        <v>4</v>
      </c>
      <c r="H26" s="24">
        <v>17</v>
      </c>
      <c r="I26" s="24">
        <v>8</v>
      </c>
      <c r="J26" s="24" t="s">
        <v>23</v>
      </c>
      <c r="K26" s="24">
        <v>2</v>
      </c>
      <c r="L26" s="24" t="s">
        <v>23</v>
      </c>
      <c r="M26" s="24">
        <v>1</v>
      </c>
      <c r="N26" s="24">
        <v>2</v>
      </c>
      <c r="O26" s="24" t="s">
        <v>23</v>
      </c>
    </row>
    <row r="27" spans="1:16" ht="12" customHeight="1">
      <c r="A27" s="46" t="s">
        <v>36</v>
      </c>
      <c r="B27" s="47"/>
      <c r="C27" s="24">
        <v>1</v>
      </c>
      <c r="D27" s="24">
        <v>1</v>
      </c>
      <c r="E27" s="24">
        <v>2</v>
      </c>
      <c r="F27" s="24" t="s">
        <v>23</v>
      </c>
      <c r="G27" s="24" t="s">
        <v>23</v>
      </c>
      <c r="H27" s="24">
        <v>19</v>
      </c>
      <c r="I27" s="24">
        <v>1</v>
      </c>
      <c r="J27" s="24">
        <v>1</v>
      </c>
      <c r="K27" s="24" t="s">
        <v>23</v>
      </c>
      <c r="L27" s="24">
        <v>5</v>
      </c>
      <c r="M27" s="24">
        <v>4</v>
      </c>
      <c r="N27" s="24">
        <v>1</v>
      </c>
      <c r="O27" s="24" t="s">
        <v>23</v>
      </c>
      <c r="P27" s="49"/>
    </row>
    <row r="28" spans="1:16" ht="12" customHeight="1">
      <c r="A28" s="46" t="s">
        <v>37</v>
      </c>
      <c r="B28" s="47"/>
      <c r="C28" s="24">
        <v>3</v>
      </c>
      <c r="D28" s="48">
        <v>1</v>
      </c>
      <c r="E28" s="24">
        <v>1</v>
      </c>
      <c r="F28" s="24">
        <v>1</v>
      </c>
      <c r="G28" s="24">
        <v>1</v>
      </c>
      <c r="H28" s="24">
        <v>49</v>
      </c>
      <c r="I28" s="24">
        <v>5</v>
      </c>
      <c r="J28" s="24">
        <v>2</v>
      </c>
      <c r="K28" s="24">
        <v>9</v>
      </c>
      <c r="L28" s="24" t="s">
        <v>23</v>
      </c>
      <c r="M28" s="24">
        <v>2</v>
      </c>
      <c r="N28" s="24">
        <v>3</v>
      </c>
      <c r="O28" s="24">
        <v>5</v>
      </c>
    </row>
    <row r="29" spans="1:16" ht="12" customHeight="1">
      <c r="A29" s="46" t="s">
        <v>38</v>
      </c>
      <c r="B29" s="47"/>
      <c r="C29" s="24">
        <v>4</v>
      </c>
      <c r="D29" s="48" t="s">
        <v>23</v>
      </c>
      <c r="E29" s="24">
        <v>4</v>
      </c>
      <c r="F29" s="24" t="s">
        <v>23</v>
      </c>
      <c r="G29" s="24">
        <v>1</v>
      </c>
      <c r="H29" s="24">
        <v>20</v>
      </c>
      <c r="I29" s="24">
        <v>1</v>
      </c>
      <c r="J29" s="24">
        <v>5</v>
      </c>
      <c r="K29" s="24">
        <v>8</v>
      </c>
      <c r="L29" s="24">
        <v>13</v>
      </c>
      <c r="M29" s="24" t="s">
        <v>23</v>
      </c>
      <c r="N29" s="24">
        <v>7</v>
      </c>
      <c r="O29" s="24">
        <v>1</v>
      </c>
    </row>
    <row r="30" spans="1:16" ht="12" customHeight="1">
      <c r="A30" s="46" t="s">
        <v>39</v>
      </c>
      <c r="B30" s="47"/>
      <c r="C30" s="24" t="s">
        <v>23</v>
      </c>
      <c r="D30" s="48">
        <v>2</v>
      </c>
      <c r="E30" s="24" t="s">
        <v>23</v>
      </c>
      <c r="F30" s="24" t="s">
        <v>23</v>
      </c>
      <c r="G30" s="24" t="s">
        <v>23</v>
      </c>
      <c r="H30" s="24">
        <v>9</v>
      </c>
      <c r="I30" s="24" t="s">
        <v>23</v>
      </c>
      <c r="J30" s="24">
        <v>6</v>
      </c>
      <c r="K30" s="24">
        <v>1</v>
      </c>
      <c r="L30" s="24">
        <v>1</v>
      </c>
      <c r="M30" s="24">
        <v>8</v>
      </c>
      <c r="N30" s="24" t="s">
        <v>23</v>
      </c>
      <c r="O30" s="24" t="s">
        <v>23</v>
      </c>
    </row>
    <row r="31" spans="1:16" ht="19.149999999999999" customHeight="1">
      <c r="A31" s="46" t="s">
        <v>40</v>
      </c>
      <c r="B31" s="47"/>
      <c r="C31" s="24">
        <v>7</v>
      </c>
      <c r="D31" s="48">
        <v>14</v>
      </c>
      <c r="E31" s="24">
        <v>32</v>
      </c>
      <c r="F31" s="24">
        <v>20</v>
      </c>
      <c r="G31" s="24">
        <v>33</v>
      </c>
      <c r="H31" s="24">
        <v>54</v>
      </c>
      <c r="I31" s="24">
        <v>23</v>
      </c>
      <c r="J31" s="24">
        <v>7</v>
      </c>
      <c r="K31" s="24">
        <v>2</v>
      </c>
      <c r="L31" s="24">
        <v>4</v>
      </c>
      <c r="M31" s="24">
        <v>2</v>
      </c>
      <c r="N31" s="24" t="s">
        <v>23</v>
      </c>
      <c r="O31" s="24" t="s">
        <v>23</v>
      </c>
    </row>
    <row r="32" spans="1:16" ht="21.95" customHeight="1">
      <c r="A32" s="50" t="s">
        <v>41</v>
      </c>
      <c r="B32" s="51"/>
      <c r="C32" s="52">
        <f t="shared" ref="C32:O32" si="0">SUM(C6:C31)</f>
        <v>348</v>
      </c>
      <c r="D32" s="52">
        <f t="shared" si="0"/>
        <v>356</v>
      </c>
      <c r="E32" s="52">
        <f t="shared" si="0"/>
        <v>587</v>
      </c>
      <c r="F32" s="52">
        <f t="shared" si="0"/>
        <v>414</v>
      </c>
      <c r="G32" s="52">
        <f t="shared" si="0"/>
        <v>548</v>
      </c>
      <c r="H32" s="52">
        <f t="shared" si="0"/>
        <v>1319</v>
      </c>
      <c r="I32" s="52">
        <f t="shared" si="0"/>
        <v>373</v>
      </c>
      <c r="J32" s="52">
        <f t="shared" si="0"/>
        <v>84</v>
      </c>
      <c r="K32" s="52">
        <f t="shared" si="0"/>
        <v>100</v>
      </c>
      <c r="L32" s="52">
        <f t="shared" si="0"/>
        <v>157</v>
      </c>
      <c r="M32" s="52">
        <f t="shared" si="0"/>
        <v>99</v>
      </c>
      <c r="N32" s="52">
        <f t="shared" si="0"/>
        <v>76</v>
      </c>
      <c r="O32" s="52">
        <f t="shared" si="0"/>
        <v>731</v>
      </c>
    </row>
    <row r="33" spans="1:1" ht="11.1" customHeight="1">
      <c r="A33" s="46" t="s">
        <v>42</v>
      </c>
    </row>
    <row r="34" spans="1:1" ht="11.1" customHeight="1">
      <c r="A34" s="46" t="s">
        <v>43</v>
      </c>
    </row>
  </sheetData>
  <printOptions gridLinesSet="0"/>
  <pageMargins left="0.98425196850393704" right="0.98425196850393704" top="0.98425196850393704" bottom="0.59055118110236227" header="0.51181102300000003" footer="0.51181102300000003"/>
  <pageSetup paperSize="9" firstPageNumber="68" orientation="landscape" useFirstPageNumber="1" horizontalDpi="18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J39"/>
  <sheetViews>
    <sheetView showGridLines="0" tabSelected="1" workbookViewId="0">
      <selection activeCell="G57" sqref="G57"/>
    </sheetView>
  </sheetViews>
  <sheetFormatPr baseColWidth="10" defaultRowHeight="12.75"/>
  <cols>
    <col min="1" max="1" width="23.85546875" style="75" customWidth="1"/>
    <col min="2" max="7" width="11.42578125" style="75" customWidth="1"/>
    <col min="8" max="16384" width="11.42578125" style="75"/>
  </cols>
  <sheetData>
    <row r="1" spans="1:10" s="55" customFormat="1" ht="15.95" customHeight="1">
      <c r="A1" s="54"/>
      <c r="G1" s="56" t="s">
        <v>52</v>
      </c>
    </row>
    <row r="2" spans="1:10" s="55" customFormat="1" ht="5.0999999999999996" customHeight="1">
      <c r="A2" s="57"/>
      <c r="B2" s="57"/>
      <c r="C2" s="57"/>
      <c r="D2" s="57"/>
      <c r="E2" s="57"/>
      <c r="F2" s="57"/>
      <c r="G2" s="58"/>
    </row>
    <row r="3" spans="1:10" s="55" customFormat="1" ht="15" customHeight="1">
      <c r="A3" s="59"/>
      <c r="G3" s="60" t="s">
        <v>53</v>
      </c>
    </row>
    <row r="4" spans="1:10" s="55" customFormat="1" ht="15" customHeight="1">
      <c r="G4" s="61"/>
    </row>
    <row r="5" spans="1:10" s="65" customFormat="1" ht="15.95" customHeight="1">
      <c r="A5" s="62" t="s">
        <v>54</v>
      </c>
      <c r="B5" s="63"/>
      <c r="C5" s="63"/>
      <c r="D5" s="63"/>
      <c r="E5" s="63"/>
      <c r="F5" s="63"/>
      <c r="G5" s="63"/>
      <c r="H5" s="63"/>
      <c r="I5" s="64"/>
    </row>
    <row r="6" spans="1:10" s="65" customFormat="1" ht="15.95" customHeight="1">
      <c r="A6" s="63"/>
      <c r="B6" s="63"/>
      <c r="C6" s="63"/>
      <c r="D6" s="63"/>
      <c r="E6" s="63"/>
      <c r="F6" s="63"/>
      <c r="G6" s="63"/>
      <c r="H6" s="63"/>
      <c r="I6" s="64"/>
    </row>
    <row r="7" spans="1:10" s="65" customFormat="1" ht="12.95" customHeight="1">
      <c r="A7" s="66" t="s">
        <v>17</v>
      </c>
      <c r="B7" s="67" t="s">
        <v>55</v>
      </c>
      <c r="C7" s="68"/>
      <c r="D7" s="67" t="s">
        <v>56</v>
      </c>
      <c r="E7" s="68"/>
      <c r="F7" s="67" t="s">
        <v>57</v>
      </c>
      <c r="G7" s="67"/>
      <c r="H7" s="63"/>
      <c r="I7" s="64"/>
    </row>
    <row r="8" spans="1:10" ht="12.95" customHeight="1">
      <c r="A8" s="69"/>
      <c r="B8" s="70" t="s">
        <v>58</v>
      </c>
      <c r="C8" s="70" t="s">
        <v>59</v>
      </c>
      <c r="D8" s="70" t="s">
        <v>58</v>
      </c>
      <c r="E8" s="70" t="s">
        <v>59</v>
      </c>
      <c r="F8" s="70" t="s">
        <v>58</v>
      </c>
      <c r="G8" s="71" t="s">
        <v>59</v>
      </c>
      <c r="H8" s="72"/>
      <c r="I8" s="73"/>
      <c r="J8" s="74"/>
    </row>
    <row r="9" spans="1:10" ht="12.95" customHeight="1">
      <c r="A9" s="76"/>
      <c r="B9" s="77"/>
      <c r="C9" s="77" t="s">
        <v>60</v>
      </c>
      <c r="D9" s="77"/>
      <c r="E9" s="77" t="s">
        <v>60</v>
      </c>
      <c r="F9" s="77"/>
      <c r="G9" s="78" t="s">
        <v>60</v>
      </c>
      <c r="H9" s="72"/>
      <c r="I9" s="73"/>
      <c r="J9" s="74"/>
    </row>
    <row r="10" spans="1:10" ht="12.95" customHeight="1">
      <c r="A10" s="79" t="str">
        <f>"01  Innenstadt-Ost"</f>
        <v>01  Innenstadt-Ost</v>
      </c>
      <c r="B10" s="80">
        <v>569</v>
      </c>
      <c r="C10" s="80">
        <v>246</v>
      </c>
      <c r="D10" s="80">
        <v>674</v>
      </c>
      <c r="E10" s="80">
        <v>299</v>
      </c>
      <c r="F10" s="80">
        <f>B10-D10</f>
        <v>-105</v>
      </c>
      <c r="G10" s="80">
        <f>C10-E10</f>
        <v>-53</v>
      </c>
      <c r="H10" s="72"/>
      <c r="I10" s="73"/>
      <c r="J10" s="74"/>
    </row>
    <row r="11" spans="1:10" ht="11.1" customHeight="1">
      <c r="A11" s="79" t="str">
        <f>"02  Innenstadt-West"</f>
        <v>02  Innenstadt-West</v>
      </c>
      <c r="B11" s="80">
        <v>977</v>
      </c>
      <c r="C11" s="80">
        <v>330</v>
      </c>
      <c r="D11" s="80">
        <v>1078</v>
      </c>
      <c r="E11" s="80">
        <v>466</v>
      </c>
      <c r="F11" s="80">
        <f>B11-D11</f>
        <v>-101</v>
      </c>
      <c r="G11" s="80">
        <f>C11-E11</f>
        <v>-136</v>
      </c>
      <c r="H11" s="72"/>
      <c r="I11" s="73"/>
      <c r="J11" s="74"/>
    </row>
    <row r="12" spans="1:10" ht="11.1" customHeight="1">
      <c r="A12" s="79" t="str">
        <f>"03  Südstadt"</f>
        <v>03  Südstadt</v>
      </c>
      <c r="B12" s="80">
        <v>1384</v>
      </c>
      <c r="C12" s="80">
        <v>513</v>
      </c>
      <c r="D12" s="80">
        <v>1546</v>
      </c>
      <c r="E12" s="80">
        <v>547</v>
      </c>
      <c r="F12" s="80">
        <f t="shared" ref="F12:G36" si="0">B12-D12</f>
        <v>-162</v>
      </c>
      <c r="G12" s="80">
        <f t="shared" si="0"/>
        <v>-34</v>
      </c>
      <c r="H12" s="72"/>
      <c r="I12" s="73"/>
      <c r="J12" s="74"/>
    </row>
    <row r="13" spans="1:10" ht="11.1" customHeight="1">
      <c r="A13" s="79" t="str">
        <f>"04  Südweststadt"</f>
        <v>04  Südweststadt</v>
      </c>
      <c r="B13" s="80">
        <v>1436</v>
      </c>
      <c r="C13" s="80">
        <v>321</v>
      </c>
      <c r="D13" s="80">
        <v>1604</v>
      </c>
      <c r="E13" s="80">
        <v>301</v>
      </c>
      <c r="F13" s="80">
        <f t="shared" si="0"/>
        <v>-168</v>
      </c>
      <c r="G13" s="80">
        <f t="shared" si="0"/>
        <v>20</v>
      </c>
      <c r="H13" s="72"/>
      <c r="I13" s="73"/>
      <c r="J13" s="74"/>
    </row>
    <row r="14" spans="1:10" ht="11.1" customHeight="1">
      <c r="A14" s="79" t="str">
        <f>"05  Weststadt"</f>
        <v>05  Weststadt</v>
      </c>
      <c r="B14" s="80">
        <v>1549</v>
      </c>
      <c r="C14" s="80">
        <v>385</v>
      </c>
      <c r="D14" s="80">
        <v>1618</v>
      </c>
      <c r="E14" s="80">
        <v>399</v>
      </c>
      <c r="F14" s="80">
        <f t="shared" si="0"/>
        <v>-69</v>
      </c>
      <c r="G14" s="80">
        <f t="shared" si="0"/>
        <v>-14</v>
      </c>
      <c r="H14" s="72"/>
      <c r="I14" s="73"/>
      <c r="J14" s="74"/>
    </row>
    <row r="15" spans="1:10" ht="11.1" customHeight="1">
      <c r="A15" s="79" t="str">
        <f>"06  Nordweststadt"</f>
        <v>06  Nordweststadt</v>
      </c>
      <c r="B15" s="80">
        <v>675</v>
      </c>
      <c r="C15" s="80">
        <v>148</v>
      </c>
      <c r="D15" s="80">
        <v>646</v>
      </c>
      <c r="E15" s="80">
        <v>139</v>
      </c>
      <c r="F15" s="80">
        <f t="shared" si="0"/>
        <v>29</v>
      </c>
      <c r="G15" s="80">
        <f t="shared" si="0"/>
        <v>9</v>
      </c>
      <c r="H15" s="72"/>
      <c r="I15" s="73"/>
      <c r="J15" s="74"/>
    </row>
    <row r="16" spans="1:10" ht="11.1" customHeight="1">
      <c r="A16" s="79" t="str">
        <f>"07  Oststadt"</f>
        <v>07  Oststadt</v>
      </c>
      <c r="B16" s="80">
        <v>1375</v>
      </c>
      <c r="C16" s="80">
        <v>421</v>
      </c>
      <c r="D16" s="80">
        <v>1441</v>
      </c>
      <c r="E16" s="80">
        <v>403</v>
      </c>
      <c r="F16" s="80">
        <f t="shared" si="0"/>
        <v>-66</v>
      </c>
      <c r="G16" s="80">
        <f t="shared" si="0"/>
        <v>18</v>
      </c>
      <c r="H16" s="72"/>
      <c r="I16" s="73"/>
      <c r="J16" s="74"/>
    </row>
    <row r="17" spans="1:10" ht="11.1" customHeight="1">
      <c r="A17" s="79" t="str">
        <f>"08  Mühlburg"</f>
        <v>08  Mühlburg</v>
      </c>
      <c r="B17" s="80">
        <v>1287</v>
      </c>
      <c r="C17" s="80">
        <v>346</v>
      </c>
      <c r="D17" s="80">
        <v>1352</v>
      </c>
      <c r="E17" s="80">
        <v>320</v>
      </c>
      <c r="F17" s="80">
        <f t="shared" si="0"/>
        <v>-65</v>
      </c>
      <c r="G17" s="80">
        <f t="shared" si="0"/>
        <v>26</v>
      </c>
      <c r="H17" s="72"/>
      <c r="I17" s="73"/>
      <c r="J17" s="74"/>
    </row>
    <row r="18" spans="1:10" ht="11.1" customHeight="1">
      <c r="A18" s="79" t="str">
        <f>"09  Daxlanden"</f>
        <v>09  Daxlanden</v>
      </c>
      <c r="B18" s="80">
        <v>678</v>
      </c>
      <c r="C18" s="80">
        <v>83</v>
      </c>
      <c r="D18" s="80">
        <v>593</v>
      </c>
      <c r="E18" s="80">
        <v>74</v>
      </c>
      <c r="F18" s="80">
        <f t="shared" si="0"/>
        <v>85</v>
      </c>
      <c r="G18" s="80">
        <f t="shared" si="0"/>
        <v>9</v>
      </c>
      <c r="H18" s="72"/>
      <c r="I18" s="73"/>
      <c r="J18" s="74"/>
    </row>
    <row r="19" spans="1:10" ht="11.1" customHeight="1">
      <c r="A19" s="79" t="str">
        <f>"10  Knielingen"</f>
        <v>10  Knielingen</v>
      </c>
      <c r="B19" s="80">
        <v>497</v>
      </c>
      <c r="C19" s="80">
        <v>111</v>
      </c>
      <c r="D19" s="80">
        <v>466</v>
      </c>
      <c r="E19" s="80">
        <v>83</v>
      </c>
      <c r="F19" s="80">
        <f t="shared" si="0"/>
        <v>31</v>
      </c>
      <c r="G19" s="80">
        <f t="shared" si="0"/>
        <v>28</v>
      </c>
      <c r="H19" s="72"/>
      <c r="I19" s="73"/>
      <c r="J19" s="74"/>
    </row>
    <row r="20" spans="1:10" ht="11.1" customHeight="1">
      <c r="A20" s="79" t="str">
        <f>"11  Grünwinkel"</f>
        <v>11  Grünwinkel</v>
      </c>
      <c r="B20" s="80">
        <v>678</v>
      </c>
      <c r="C20" s="80">
        <v>146</v>
      </c>
      <c r="D20" s="80">
        <v>761</v>
      </c>
      <c r="E20" s="80">
        <v>171</v>
      </c>
      <c r="F20" s="80">
        <f t="shared" si="0"/>
        <v>-83</v>
      </c>
      <c r="G20" s="80">
        <f t="shared" si="0"/>
        <v>-25</v>
      </c>
      <c r="H20" s="72"/>
      <c r="I20" s="73"/>
      <c r="J20" s="74"/>
    </row>
    <row r="21" spans="1:10" ht="11.1" customHeight="1">
      <c r="A21" s="79" t="str">
        <f>"12  Oberreut"</f>
        <v>12  Oberreut</v>
      </c>
      <c r="B21" s="80">
        <v>896</v>
      </c>
      <c r="C21" s="80">
        <v>166</v>
      </c>
      <c r="D21" s="80">
        <v>788</v>
      </c>
      <c r="E21" s="80">
        <v>125</v>
      </c>
      <c r="F21" s="80">
        <f t="shared" si="0"/>
        <v>108</v>
      </c>
      <c r="G21" s="80">
        <f t="shared" si="0"/>
        <v>41</v>
      </c>
      <c r="H21" s="72"/>
      <c r="I21" s="73"/>
      <c r="J21" s="74"/>
    </row>
    <row r="22" spans="1:10" ht="11.1" customHeight="1">
      <c r="A22" s="79" t="str">
        <f>"13  Beiertheim-Bulach"</f>
        <v>13  Beiertheim-Bulach</v>
      </c>
      <c r="B22" s="80">
        <v>481</v>
      </c>
      <c r="C22" s="80">
        <v>80</v>
      </c>
      <c r="D22" s="80">
        <v>404</v>
      </c>
      <c r="E22" s="80">
        <v>58</v>
      </c>
      <c r="F22" s="80">
        <f t="shared" si="0"/>
        <v>77</v>
      </c>
      <c r="G22" s="80">
        <f t="shared" si="0"/>
        <v>22</v>
      </c>
      <c r="H22" s="72"/>
      <c r="I22" s="73"/>
      <c r="J22" s="74"/>
    </row>
    <row r="23" spans="1:10" ht="11.1" customHeight="1">
      <c r="A23" s="79" t="str">
        <f>"14  Weiherfeld-Dammerstock"</f>
        <v>14  Weiherfeld-Dammerstock</v>
      </c>
      <c r="B23" s="80">
        <v>401</v>
      </c>
      <c r="C23" s="80">
        <v>48</v>
      </c>
      <c r="D23" s="80">
        <v>365</v>
      </c>
      <c r="E23" s="80">
        <v>42</v>
      </c>
      <c r="F23" s="80">
        <f t="shared" si="0"/>
        <v>36</v>
      </c>
      <c r="G23" s="80">
        <f t="shared" si="0"/>
        <v>6</v>
      </c>
      <c r="H23" s="72"/>
      <c r="I23" s="73"/>
      <c r="J23" s="74"/>
    </row>
    <row r="24" spans="1:10" ht="11.1" customHeight="1">
      <c r="A24" s="79" t="str">
        <f>"15  Rüppurr"</f>
        <v>15  Rüppurr</v>
      </c>
      <c r="B24" s="80">
        <v>536</v>
      </c>
      <c r="C24" s="80">
        <v>66</v>
      </c>
      <c r="D24" s="80">
        <v>483</v>
      </c>
      <c r="E24" s="80">
        <v>63</v>
      </c>
      <c r="F24" s="80">
        <f t="shared" si="0"/>
        <v>53</v>
      </c>
      <c r="G24" s="80">
        <f t="shared" si="0"/>
        <v>3</v>
      </c>
      <c r="H24" s="72"/>
      <c r="I24" s="73"/>
      <c r="J24" s="74"/>
    </row>
    <row r="25" spans="1:10" ht="11.1" customHeight="1">
      <c r="A25" s="79" t="str">
        <f>"16  Waldstadt"</f>
        <v>16  Waldstadt</v>
      </c>
      <c r="B25" s="80">
        <v>796</v>
      </c>
      <c r="C25" s="80">
        <v>208</v>
      </c>
      <c r="D25" s="80">
        <v>754</v>
      </c>
      <c r="E25" s="80">
        <v>168</v>
      </c>
      <c r="F25" s="80">
        <f t="shared" si="0"/>
        <v>42</v>
      </c>
      <c r="G25" s="80">
        <f t="shared" si="0"/>
        <v>40</v>
      </c>
      <c r="H25" s="72"/>
      <c r="I25" s="73"/>
      <c r="J25" s="74"/>
    </row>
    <row r="26" spans="1:10" ht="11.1" customHeight="1">
      <c r="A26" s="79" t="str">
        <f>"17  Rintheim"</f>
        <v>17  Rintheim</v>
      </c>
      <c r="B26" s="80">
        <v>391</v>
      </c>
      <c r="C26" s="80">
        <v>110</v>
      </c>
      <c r="D26" s="80">
        <v>455</v>
      </c>
      <c r="E26" s="80">
        <v>114</v>
      </c>
      <c r="F26" s="80">
        <f t="shared" si="0"/>
        <v>-64</v>
      </c>
      <c r="G26" s="80">
        <f t="shared" si="0"/>
        <v>-4</v>
      </c>
      <c r="H26" s="72"/>
      <c r="I26" s="73"/>
      <c r="J26" s="74"/>
    </row>
    <row r="27" spans="1:10" ht="11.1" customHeight="1">
      <c r="A27" s="79" t="str">
        <f>"18  Hagsfeld"</f>
        <v>18  Hagsfeld</v>
      </c>
      <c r="B27" s="80">
        <v>464</v>
      </c>
      <c r="C27" s="80">
        <v>92</v>
      </c>
      <c r="D27" s="80">
        <v>451</v>
      </c>
      <c r="E27" s="80">
        <v>113</v>
      </c>
      <c r="F27" s="80">
        <f t="shared" si="0"/>
        <v>13</v>
      </c>
      <c r="G27" s="80">
        <f t="shared" si="0"/>
        <v>-21</v>
      </c>
      <c r="H27" s="72"/>
      <c r="I27" s="73"/>
      <c r="J27" s="74"/>
    </row>
    <row r="28" spans="1:10" ht="11.1" customHeight="1">
      <c r="A28" s="79" t="str">
        <f>"19  Durlach"</f>
        <v>19  Durlach</v>
      </c>
      <c r="B28" s="80">
        <v>2101</v>
      </c>
      <c r="C28" s="80">
        <v>439</v>
      </c>
      <c r="D28" s="80">
        <v>1945</v>
      </c>
      <c r="E28" s="80">
        <v>393</v>
      </c>
      <c r="F28" s="80">
        <f t="shared" si="0"/>
        <v>156</v>
      </c>
      <c r="G28" s="80">
        <f t="shared" si="0"/>
        <v>46</v>
      </c>
      <c r="H28" s="72"/>
      <c r="I28" s="73"/>
      <c r="J28" s="74"/>
    </row>
    <row r="29" spans="1:10" ht="11.1" customHeight="1">
      <c r="A29" s="79" t="str">
        <f>"20  Grötzingen"</f>
        <v>20  Grötzingen</v>
      </c>
      <c r="B29" s="80">
        <v>481</v>
      </c>
      <c r="C29" s="80">
        <v>88</v>
      </c>
      <c r="D29" s="80">
        <v>411</v>
      </c>
      <c r="E29" s="80">
        <v>67</v>
      </c>
      <c r="F29" s="80">
        <f t="shared" si="0"/>
        <v>70</v>
      </c>
      <c r="G29" s="80">
        <f t="shared" si="0"/>
        <v>21</v>
      </c>
      <c r="H29" s="72"/>
      <c r="I29" s="73"/>
      <c r="J29" s="74"/>
    </row>
    <row r="30" spans="1:10" ht="11.1" customHeight="1">
      <c r="A30" s="79" t="str">
        <f>"21  Stupferich"</f>
        <v>21  Stupferich</v>
      </c>
      <c r="B30" s="80">
        <v>106</v>
      </c>
      <c r="C30" s="80">
        <v>7</v>
      </c>
      <c r="D30" s="80">
        <v>114</v>
      </c>
      <c r="E30" s="80">
        <v>9</v>
      </c>
      <c r="F30" s="80">
        <f t="shared" si="0"/>
        <v>-8</v>
      </c>
      <c r="G30" s="80">
        <f t="shared" si="0"/>
        <v>-2</v>
      </c>
      <c r="H30" s="72"/>
      <c r="I30" s="73"/>
      <c r="J30" s="74"/>
    </row>
    <row r="31" spans="1:10" ht="11.1" customHeight="1">
      <c r="A31" s="79" t="str">
        <f>"22  Hohenwettersbach"</f>
        <v>22  Hohenwettersbach</v>
      </c>
      <c r="B31" s="80">
        <v>93</v>
      </c>
      <c r="C31" s="80">
        <v>2</v>
      </c>
      <c r="D31" s="80">
        <v>75</v>
      </c>
      <c r="E31" s="80">
        <v>5</v>
      </c>
      <c r="F31" s="80">
        <f t="shared" si="0"/>
        <v>18</v>
      </c>
      <c r="G31" s="80">
        <f t="shared" si="0"/>
        <v>-3</v>
      </c>
      <c r="H31" s="72"/>
      <c r="I31" s="73"/>
      <c r="J31" s="74"/>
    </row>
    <row r="32" spans="1:10" ht="11.1" customHeight="1">
      <c r="A32" s="79" t="str">
        <f>"23  Wolfartsweier"</f>
        <v>23  Wolfartsweier</v>
      </c>
      <c r="B32" s="80">
        <v>213</v>
      </c>
      <c r="C32" s="80">
        <v>21</v>
      </c>
      <c r="D32" s="80">
        <v>204</v>
      </c>
      <c r="E32" s="80">
        <v>20</v>
      </c>
      <c r="F32" s="80">
        <f t="shared" si="0"/>
        <v>9</v>
      </c>
      <c r="G32" s="80">
        <f t="shared" si="0"/>
        <v>1</v>
      </c>
      <c r="H32" s="72"/>
      <c r="I32" s="73"/>
      <c r="J32" s="74"/>
    </row>
    <row r="33" spans="1:10" ht="11.1" customHeight="1">
      <c r="A33" s="79" t="str">
        <f>"24  Grünwettersbach"</f>
        <v>24  Grünwettersbach</v>
      </c>
      <c r="B33" s="80">
        <v>171</v>
      </c>
      <c r="C33" s="80">
        <v>14</v>
      </c>
      <c r="D33" s="80">
        <v>161</v>
      </c>
      <c r="E33" s="80">
        <v>12</v>
      </c>
      <c r="F33" s="80">
        <f t="shared" si="0"/>
        <v>10</v>
      </c>
      <c r="G33" s="80">
        <f t="shared" si="0"/>
        <v>2</v>
      </c>
      <c r="H33" s="72"/>
      <c r="I33" s="73"/>
      <c r="J33" s="74"/>
    </row>
    <row r="34" spans="1:10" ht="11.1" customHeight="1">
      <c r="A34" s="79" t="str">
        <f>"25  Palmbach"</f>
        <v>25  Palmbach</v>
      </c>
      <c r="B34" s="80">
        <v>68</v>
      </c>
      <c r="C34" s="80">
        <v>3</v>
      </c>
      <c r="D34" s="80">
        <v>75</v>
      </c>
      <c r="E34" s="80">
        <v>3</v>
      </c>
      <c r="F34" s="80">
        <f t="shared" si="0"/>
        <v>-7</v>
      </c>
      <c r="G34" s="80">
        <f t="shared" si="0"/>
        <v>0</v>
      </c>
      <c r="H34" s="72"/>
      <c r="I34" s="73"/>
      <c r="J34" s="74"/>
    </row>
    <row r="35" spans="1:10" ht="11.1" customHeight="1">
      <c r="A35" s="79" t="str">
        <f>"26  Neureut"</f>
        <v>26  Neureut</v>
      </c>
      <c r="B35" s="80">
        <v>1086</v>
      </c>
      <c r="C35" s="80">
        <v>184</v>
      </c>
      <c r="D35" s="80">
        <v>952</v>
      </c>
      <c r="E35" s="80">
        <v>161</v>
      </c>
      <c r="F35" s="80">
        <f t="shared" si="0"/>
        <v>134</v>
      </c>
      <c r="G35" s="80">
        <f t="shared" si="0"/>
        <v>23</v>
      </c>
      <c r="H35" s="72"/>
      <c r="I35" s="73"/>
      <c r="J35" s="74"/>
    </row>
    <row r="36" spans="1:10" ht="11.1" customHeight="1">
      <c r="A36" s="79" t="str">
        <f>"27  Nordstadt"</f>
        <v>27  Nordstadt</v>
      </c>
      <c r="B36" s="80">
        <v>534</v>
      </c>
      <c r="C36" s="80">
        <v>71</v>
      </c>
      <c r="D36" s="80">
        <v>507</v>
      </c>
      <c r="E36" s="80">
        <v>94</v>
      </c>
      <c r="F36" s="80">
        <f t="shared" si="0"/>
        <v>27</v>
      </c>
      <c r="G36" s="80">
        <f t="shared" si="0"/>
        <v>-23</v>
      </c>
      <c r="H36" s="72"/>
      <c r="I36" s="73"/>
      <c r="J36" s="74"/>
    </row>
    <row r="37" spans="1:10" ht="12.95" customHeight="1">
      <c r="A37" s="81" t="s">
        <v>61</v>
      </c>
      <c r="B37" s="82">
        <f>SUM(B10:B36)</f>
        <v>19923</v>
      </c>
      <c r="C37" s="82">
        <f>SUM(C10:C36)</f>
        <v>4649</v>
      </c>
      <c r="D37" s="82">
        <f>SUM(D10:D36)</f>
        <v>19923</v>
      </c>
      <c r="E37" s="82">
        <f>SUM(E10:E36)</f>
        <v>4649</v>
      </c>
      <c r="F37" s="82" t="s">
        <v>23</v>
      </c>
      <c r="G37" s="82" t="s">
        <v>23</v>
      </c>
      <c r="H37" s="72"/>
      <c r="I37" s="73"/>
      <c r="J37" s="74"/>
    </row>
    <row r="38" spans="1:10" ht="10.5" customHeight="1">
      <c r="A38" s="83" t="s">
        <v>42</v>
      </c>
      <c r="B38" s="80"/>
      <c r="C38" s="80"/>
      <c r="D38" s="80"/>
      <c r="E38" s="84"/>
      <c r="F38" s="84"/>
      <c r="G38" s="80"/>
      <c r="H38" s="72"/>
      <c r="I38" s="73"/>
      <c r="J38" s="74"/>
    </row>
    <row r="39" spans="1:10" ht="11.1" customHeight="1">
      <c r="A39" s="83" t="s">
        <v>62</v>
      </c>
      <c r="B39" s="80"/>
      <c r="C39" s="80"/>
      <c r="D39" s="80"/>
      <c r="E39" s="84"/>
      <c r="F39" s="84"/>
      <c r="G39" s="80"/>
      <c r="H39" s="72"/>
      <c r="I39" s="73"/>
      <c r="J39" s="74"/>
    </row>
  </sheetData>
  <pageMargins left="0.78740157480314965" right="0.78740157480314965" top="0.39370078740157483" bottom="0.78740157480314965" header="0.31496062992125984" footer="0.31496062992125984"/>
  <pageSetup paperSize="9" firstPageNumber="67" orientation="portrait" useFirstPageNumber="1" horizontalDpi="4294967292" r:id="rId1"/>
  <headerFooter alignWithMargins="0">
    <oddFooter>&amp;L&amp;7Statistisches Jahrbuch der Stadt Karlsruhe 2002&amp;R&amp;10&amp;[65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Umzüge1</vt:lpstr>
      <vt:lpstr>Umzüge2</vt:lpstr>
      <vt:lpstr>Zu-Wegzüge Stadtteile</vt:lpstr>
      <vt:lpstr>Umzüge1!Druckbereich</vt:lpstr>
      <vt:lpstr>Umzüge2!Druckbereich</vt:lpstr>
      <vt:lpstr>'Zu-Wegzüge Stadtteile'!Druckbereich</vt:lpstr>
    </vt:vector>
  </TitlesOfParts>
  <Company>Stadt Karlsruhe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Rosemeier Andrea</dc:creator>
  <cp:lastModifiedBy>Rosemeier Andrea</cp:lastModifiedBy>
  <dcterms:created xsi:type="dcterms:W3CDTF">2016-04-11T08:45:32Z</dcterms:created>
  <dcterms:modified xsi:type="dcterms:W3CDTF">2016-04-11T08:52:06Z</dcterms:modified>
</cp:coreProperties>
</file>