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2075"/>
  </bookViews>
  <sheets>
    <sheet name="CO2_emissions" sheetId="1" r:id="rId1"/>
  </sheets>
  <externalReferences>
    <externalReference r:id="rId2"/>
  </externalReferences>
  <calcPr calcId="145621"/>
</workbook>
</file>

<file path=xl/calcChain.xml><?xml version="1.0" encoding="utf-8"?>
<calcChain xmlns="http://schemas.openxmlformats.org/spreadsheetml/2006/main">
  <c r="H47" i="1" l="1"/>
  <c r="H46" i="1"/>
  <c r="D46" i="1"/>
  <c r="H45" i="1"/>
  <c r="D45" i="1"/>
  <c r="H44" i="1"/>
  <c r="H48" i="1" s="1"/>
  <c r="D44" i="1"/>
  <c r="H39" i="1"/>
  <c r="H38" i="1"/>
  <c r="D38" i="1"/>
  <c r="H37" i="1"/>
  <c r="D37" i="1"/>
  <c r="H36" i="1"/>
  <c r="H40" i="1" s="1"/>
  <c r="D36" i="1"/>
  <c r="H31" i="1"/>
  <c r="H30" i="1"/>
  <c r="D30" i="1"/>
  <c r="H29" i="1"/>
  <c r="D29" i="1"/>
  <c r="H28" i="1"/>
  <c r="H32" i="1" s="1"/>
  <c r="D28" i="1"/>
  <c r="H23" i="1"/>
  <c r="H22" i="1"/>
  <c r="D22" i="1"/>
  <c r="H21" i="1"/>
  <c r="D21" i="1"/>
  <c r="H20" i="1"/>
  <c r="H24" i="1" s="1"/>
  <c r="D20" i="1"/>
  <c r="H15" i="1"/>
  <c r="H14" i="1"/>
  <c r="D14" i="1"/>
  <c r="H13" i="1"/>
  <c r="D13" i="1"/>
  <c r="H12" i="1"/>
  <c r="H16" i="1" s="1"/>
  <c r="D12" i="1"/>
  <c r="H7" i="1"/>
  <c r="H6" i="1"/>
  <c r="D6" i="1"/>
  <c r="H5" i="1"/>
  <c r="D5" i="1"/>
  <c r="H4" i="1"/>
  <c r="H8" i="1" s="1"/>
  <c r="D4" i="1"/>
</calcChain>
</file>

<file path=xl/comments1.xml><?xml version="1.0" encoding="utf-8"?>
<comments xmlns="http://schemas.openxmlformats.org/spreadsheetml/2006/main">
  <authors>
    <author>ERVEDAL-FERNANDES, Filipe</author>
  </authors>
  <commentList>
    <comment ref="L7" authorId="0">
      <text>
        <r>
          <rPr>
            <b/>
            <sz val="9"/>
            <color indexed="81"/>
            <rFont val="Tahoma"/>
            <family val="2"/>
          </rPr>
          <t>[Fefer]: 
"HOW TO DEVELOP A SUSTAINABLE ENERGY
ACTION PLAN (SEAP) – GUIDEBOOK"
Estimation of the local emission factor based on:
1. National/European emission factor.
2. Local electricity production.
3. Purchases of certified green electricity by the local authority.</t>
        </r>
      </text>
    </comment>
    <comment ref="L8" authorId="0">
      <text>
        <r>
          <rPr>
            <b/>
            <sz val="9"/>
            <color indexed="81"/>
            <rFont val="Tahoma"/>
            <family val="2"/>
          </rPr>
          <t>[Fefer]: Green house gas indicators were based on the IPCC guidelines version 2006. these indicators have background documentation and technical references. The responsible use of this information appropriately will always remain with the users themselves.</t>
        </r>
      </text>
    </comment>
    <comment ref="M8" authorId="0">
      <text>
        <r>
          <rPr>
            <b/>
            <sz val="9"/>
            <color indexed="81"/>
            <rFont val="Tahoma"/>
            <family val="2"/>
          </rPr>
          <t>Conversion from litres to kg: 
Assuming that heating oil gas has a density of 890 kg/m3
x(kg)=890*volume(m3)</t>
        </r>
      </text>
    </comment>
    <comment ref="L10" authorId="0">
      <text>
        <r>
          <rPr>
            <b/>
            <sz val="9"/>
            <color indexed="81"/>
            <rFont val="Tahoma"/>
            <family val="2"/>
          </rPr>
          <t>[Fefer]:Carbon footprint calculations are typically based on annual emissions from the previous 12 months.
The calculations for primary emissions are based on conversion factors sourced from:
•Department for Environment, Food and Rural Affairs (DEFRA) - UK
•World Resource Institute (WRI) Greenhouse Gas (GHG) Protocol
•Vehicle Certification Agency (VCA) - UK
•US Environmental Protection Agency (EPA) - USA
•US Department of Energy (DOE) - USA
•Green House Office - Australia
•Standards Association (CSA) GHG Registries - Canada</t>
        </r>
      </text>
    </comment>
  </commentList>
</comments>
</file>

<file path=xl/sharedStrings.xml><?xml version="1.0" encoding="utf-8"?>
<sst xmlns="http://schemas.openxmlformats.org/spreadsheetml/2006/main" count="171" uniqueCount="32">
  <si>
    <r>
      <t>CEDEFOP's CO</t>
    </r>
    <r>
      <rPr>
        <vertAlign val="subscript"/>
        <sz val="11"/>
        <color theme="1"/>
        <rFont val="Calibri"/>
        <family val="2"/>
        <scheme val="minor"/>
      </rPr>
      <t>2</t>
    </r>
    <r>
      <rPr>
        <sz val="11"/>
        <color theme="1"/>
        <rFont val="Calibri"/>
        <family val="2"/>
        <scheme val="minor"/>
      </rPr>
      <t xml:space="preserve"> footprint</t>
    </r>
  </si>
  <si>
    <t>GHC</t>
  </si>
  <si>
    <t>Facility resource</t>
  </si>
  <si>
    <t>Annual consumption</t>
  </si>
  <si>
    <t>Units</t>
  </si>
  <si>
    <t>Emission Factor</t>
  </si>
  <si>
    <r>
      <t>Annual</t>
    </r>
    <r>
      <rPr>
        <vertAlign val="subscript"/>
        <sz val="11"/>
        <color theme="1"/>
        <rFont val="Calibri"/>
        <family val="2"/>
        <scheme val="minor"/>
      </rPr>
      <t xml:space="preserve"> </t>
    </r>
    <r>
      <rPr>
        <sz val="11"/>
        <color theme="1"/>
        <rFont val="Calibri"/>
        <family val="2"/>
        <scheme val="minor"/>
      </rPr>
      <t>emissions</t>
    </r>
  </si>
  <si>
    <t>Units/year</t>
  </si>
  <si>
    <r>
      <t>CO</t>
    </r>
    <r>
      <rPr>
        <vertAlign val="subscript"/>
        <sz val="11"/>
        <color theme="1"/>
        <rFont val="Calibri"/>
        <family val="2"/>
        <scheme val="minor"/>
      </rPr>
      <t>2</t>
    </r>
  </si>
  <si>
    <t>Electricity</t>
  </si>
  <si>
    <t>MWh</t>
  </si>
  <si>
    <r>
      <t>ton CO</t>
    </r>
    <r>
      <rPr>
        <vertAlign val="subscript"/>
        <sz val="11"/>
        <color theme="1"/>
        <rFont val="Calibri"/>
        <family val="2"/>
        <scheme val="minor"/>
      </rPr>
      <t>2</t>
    </r>
    <r>
      <rPr>
        <sz val="11"/>
        <color theme="1"/>
        <rFont val="Calibri"/>
        <family val="2"/>
        <scheme val="minor"/>
      </rPr>
      <t xml:space="preserve"> MWh</t>
    </r>
  </si>
  <si>
    <r>
      <t>ton CO</t>
    </r>
    <r>
      <rPr>
        <vertAlign val="subscript"/>
        <sz val="11"/>
        <color theme="1"/>
        <rFont val="Calibri"/>
        <family val="2"/>
        <scheme val="minor"/>
      </rPr>
      <t>2</t>
    </r>
  </si>
  <si>
    <t>Heating oil</t>
  </si>
  <si>
    <t>Kg</t>
  </si>
  <si>
    <t>Kg/kWh</t>
  </si>
  <si>
    <t>ton  CO2 kWh</t>
  </si>
  <si>
    <t>Petrol</t>
  </si>
  <si>
    <t>Km</t>
  </si>
  <si>
    <t>g/Km</t>
  </si>
  <si>
    <t>Indicator Source</t>
  </si>
  <si>
    <t>Criteria</t>
  </si>
  <si>
    <t>Plane Travel</t>
  </si>
  <si>
    <t>Trips</t>
  </si>
  <si>
    <t>http://www.eumayors.eu/IMG/pdf/technical_annex_en.pdf</t>
  </si>
  <si>
    <t>N/A</t>
  </si>
  <si>
    <r>
      <t>Total ton CO</t>
    </r>
    <r>
      <rPr>
        <b/>
        <vertAlign val="subscript"/>
        <sz val="11"/>
        <color theme="1"/>
        <rFont val="Calibri"/>
        <family val="2"/>
        <scheme val="minor"/>
      </rPr>
      <t>2</t>
    </r>
  </si>
  <si>
    <t>http://www.ipcc-nggip.iges.or.jp/EFDB/main.php</t>
  </si>
  <si>
    <r>
      <t>Energy (1) -&gt; Fuel Combustion Activities (1.A) -&gt; Other Sectors (1.A.4) -&gt; Commercial/Institutional (Assume that Fuel - gas oil has a denstity of 890 kg/m</t>
    </r>
    <r>
      <rPr>
        <vertAlign val="superscript"/>
        <sz val="9"/>
        <rFont val="Calibri"/>
        <family val="2"/>
        <scheme val="minor"/>
      </rPr>
      <t>3</t>
    </r>
    <r>
      <rPr>
        <sz val="9"/>
        <rFont val="Calibri"/>
        <family val="2"/>
        <scheme val="minor"/>
      </rPr>
      <t>)</t>
    </r>
  </si>
  <si>
    <t>Energy (1) -&gt; Fuel Combustion Activities (1.A) -&gt; Transport (1.A.3) -&gt; Road Transportation (1.A.3.b) - (Fuel - Motor gasoline)</t>
  </si>
  <si>
    <t>http://calculator.carbonfootprint.com/calculator.aspx</t>
  </si>
  <si>
    <t>ton CO2 kWh</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</si>
</sst>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vertAlign val="subscript"/>
      <sz val="11"/>
      <color theme="1"/>
      <name val="Calibri"/>
      <family val="2"/>
      <scheme val="minor"/>
    </font>
    <font>
      <b/>
      <sz val="16"/>
      <color theme="1"/>
      <name val="Calibri"/>
      <family val="2"/>
      <scheme val="minor"/>
    </font>
    <font>
      <u/>
      <sz val="11"/>
      <color theme="10"/>
      <name val="Calibri"/>
      <family val="2"/>
      <scheme val="minor"/>
    </font>
    <font>
      <sz val="11"/>
      <name val="Calibri"/>
      <family val="2"/>
      <scheme val="minor"/>
    </font>
    <font>
      <sz val="9"/>
      <name val="Calibri"/>
      <family val="2"/>
      <scheme val="minor"/>
    </font>
    <font>
      <b/>
      <vertAlign val="subscript"/>
      <sz val="11"/>
      <color theme="1"/>
      <name val="Calibri"/>
      <family val="2"/>
      <scheme val="minor"/>
    </font>
    <font>
      <vertAlign val="superscript"/>
      <sz val="9"/>
      <name val="Calibri"/>
      <family val="2"/>
      <scheme val="minor"/>
    </font>
    <font>
      <b/>
      <sz val="9"/>
      <color indexed="81"/>
      <name val="Tahoma"/>
      <family val="2"/>
    </font>
  </fonts>
  <fills count="6">
    <fill>
      <patternFill patternType="none"/>
    </fill>
    <fill>
      <patternFill patternType="gray125"/>
    </fill>
    <fill>
      <patternFill patternType="solid">
        <fgColor theme="4" tint="0.39997558519241921"/>
        <bgColor indexed="64"/>
      </patternFill>
    </fill>
    <fill>
      <patternFill patternType="solid">
        <fgColor theme="6" tint="-0.249977111117893"/>
        <bgColor indexed="64"/>
      </patternFill>
    </fill>
    <fill>
      <patternFill patternType="solid">
        <fgColor theme="6"/>
        <bgColor indexed="64"/>
      </patternFill>
    </fill>
    <fill>
      <patternFill patternType="solid">
        <fgColor theme="9"/>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46">
    <xf numFmtId="0" fontId="0" fillId="0" borderId="0" xfId="0"/>
    <xf numFmtId="0" fontId="0" fillId="2" borderId="0" xfId="0" applyFont="1" applyFill="1" applyAlignment="1">
      <alignment horizontal="center"/>
    </xf>
    <xf numFmtId="0" fontId="0" fillId="0" borderId="0" xfId="0" applyFont="1" applyFill="1" applyAlignment="1"/>
    <xf numFmtId="0" fontId="0" fillId="0" borderId="0" xfId="0" applyBorder="1"/>
    <xf numFmtId="0" fontId="0" fillId="0" borderId="0" xfId="0" applyBorder="1" applyAlignment="1">
      <alignment horizontal="center"/>
    </xf>
    <xf numFmtId="4" fontId="0" fillId="0" borderId="0" xfId="0" applyNumberFormat="1" applyBorder="1" applyAlignment="1">
      <alignment horizontal="center"/>
    </xf>
    <xf numFmtId="4" fontId="0" fillId="0" borderId="0" xfId="0" applyNumberFormat="1" applyBorder="1" applyAlignment="1">
      <alignment vertical="center"/>
    </xf>
    <xf numFmtId="0" fontId="0" fillId="0" borderId="0" xfId="0" applyFill="1" applyBorder="1" applyAlignment="1">
      <alignment vertical="center"/>
    </xf>
    <xf numFmtId="4" fontId="3" fillId="0" borderId="0" xfId="0" applyNumberFormat="1" applyFont="1" applyFill="1" applyBorder="1" applyAlignment="1">
      <alignment vertical="center"/>
    </xf>
    <xf numFmtId="0" fontId="3" fillId="0" borderId="0" xfId="0" applyFont="1" applyFill="1" applyBorder="1"/>
    <xf numFmtId="0" fontId="0" fillId="0" borderId="0" xfId="0" applyFill="1"/>
    <xf numFmtId="0" fontId="0" fillId="3" borderId="0" xfId="0" applyFill="1" applyBorder="1" applyAlignment="1">
      <alignment horizontal="center" vertical="center" textRotation="90"/>
    </xf>
    <xf numFmtId="0" fontId="0" fillId="2" borderId="0" xfId="0" applyFill="1" applyBorder="1" applyAlignment="1">
      <alignment horizontal="center" vertical="center"/>
    </xf>
    <xf numFmtId="4" fontId="0" fillId="2" borderId="0" xfId="0" applyNumberFormat="1" applyFill="1" applyBorder="1" applyAlignment="1">
      <alignment horizontal="center" vertical="center"/>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0" fillId="4" borderId="0" xfId="0" applyFill="1" applyBorder="1" applyAlignment="1">
      <alignment horizontal="center" vertical="center"/>
    </xf>
    <xf numFmtId="0" fontId="0" fillId="4" borderId="0" xfId="0" applyFill="1" applyBorder="1" applyAlignment="1">
      <alignment horizontal="center" vertical="center"/>
    </xf>
    <xf numFmtId="4" fontId="0" fillId="0" borderId="0" xfId="0" applyNumberFormat="1" applyFill="1" applyBorder="1"/>
    <xf numFmtId="4" fontId="0" fillId="0" borderId="0" xfId="0" applyNumberFormat="1" applyFill="1" applyBorder="1" applyAlignment="1">
      <alignment horizontal="center" vertical="center"/>
    </xf>
    <xf numFmtId="0" fontId="0" fillId="0" borderId="0" xfId="0" applyFill="1" applyBorder="1" applyAlignment="1">
      <alignment horizontal="center"/>
    </xf>
    <xf numFmtId="0" fontId="4" fillId="0" borderId="0" xfId="1" applyBorder="1" applyAlignment="1">
      <alignment vertical="center"/>
    </xf>
    <xf numFmtId="0" fontId="5" fillId="0" borderId="0" xfId="1" applyFont="1" applyBorder="1" applyAlignment="1">
      <alignment horizontal="center" vertical="center"/>
    </xf>
    <xf numFmtId="0" fontId="5" fillId="0" borderId="0" xfId="0" applyFont="1" applyBorder="1"/>
    <xf numFmtId="3" fontId="5" fillId="0" borderId="0" xfId="0" applyNumberFormat="1" applyFont="1" applyFill="1" applyBorder="1"/>
    <xf numFmtId="0" fontId="0" fillId="2" borderId="0" xfId="0" applyFont="1" applyFill="1" applyBorder="1" applyAlignment="1">
      <alignment horizontal="center" vertical="center"/>
    </xf>
    <xf numFmtId="1" fontId="0" fillId="0" borderId="0" xfId="0" applyNumberFormat="1" applyFill="1" applyBorder="1"/>
    <xf numFmtId="4" fontId="0" fillId="0" borderId="0" xfId="0" applyNumberFormat="1"/>
    <xf numFmtId="0" fontId="4" fillId="0" borderId="0" xfId="1" applyBorder="1" applyAlignment="1">
      <alignment horizontal="center" vertical="center"/>
    </xf>
    <xf numFmtId="0" fontId="6" fillId="0" borderId="0" xfId="1" applyFont="1" applyBorder="1" applyAlignment="1">
      <alignment horizontal="center" vertical="center"/>
    </xf>
    <xf numFmtId="0" fontId="0" fillId="0" borderId="0" xfId="0" applyBorder="1" applyAlignment="1">
      <alignment horizontal="center" vertical="center"/>
    </xf>
    <xf numFmtId="4" fontId="0" fillId="0" borderId="0" xfId="0" applyNumberFormat="1" applyBorder="1"/>
    <xf numFmtId="0" fontId="0" fillId="0" borderId="0" xfId="0" applyFill="1" applyBorder="1"/>
    <xf numFmtId="4" fontId="1" fillId="5" borderId="0" xfId="0" applyNumberFormat="1" applyFont="1" applyFill="1" applyBorder="1"/>
    <xf numFmtId="0" fontId="1" fillId="5" borderId="0" xfId="0" applyFont="1" applyFill="1" applyBorder="1" applyAlignment="1">
      <alignment horizontal="center" vertical="center"/>
    </xf>
    <xf numFmtId="0" fontId="4" fillId="0" borderId="0" xfId="1" applyFill="1" applyBorder="1" applyAlignment="1">
      <alignment horizontal="center" vertical="center"/>
    </xf>
    <xf numFmtId="0" fontId="6" fillId="0" borderId="0" xfId="0" applyFont="1" applyBorder="1"/>
    <xf numFmtId="0" fontId="0" fillId="0" borderId="0" xfId="0" applyBorder="1" applyAlignment="1"/>
    <xf numFmtId="4" fontId="0" fillId="0" borderId="0" xfId="0" applyNumberFormat="1" applyBorder="1" applyAlignment="1"/>
    <xf numFmtId="0" fontId="0" fillId="0" borderId="0" xfId="0" applyFill="1" applyBorder="1" applyAlignment="1">
      <alignment horizontal="center" vertical="center"/>
    </xf>
    <xf numFmtId="0" fontId="5" fillId="0" borderId="0" xfId="1" applyFont="1" applyFill="1" applyBorder="1" applyAlignment="1">
      <alignment horizontal="center" vertical="center"/>
    </xf>
    <xf numFmtId="0" fontId="5" fillId="0" borderId="0" xfId="0" applyFont="1" applyFill="1" applyBorder="1"/>
    <xf numFmtId="3" fontId="0" fillId="0" borderId="0" xfId="0" applyNumberFormat="1" applyFill="1" applyBorder="1"/>
    <xf numFmtId="0" fontId="4" fillId="0" borderId="0" xfId="1" applyFill="1" applyBorder="1" applyAlignment="1">
      <alignment horizontal="center" vertical="center"/>
    </xf>
    <xf numFmtId="0" fontId="0" fillId="0" borderId="0" xfId="0" applyFill="1" applyBorder="1" applyAlignment="1">
      <alignment horizontal="right"/>
    </xf>
    <xf numFmtId="4" fontId="1" fillId="5" borderId="0" xfId="0" applyNumberFormat="1"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a:t>
            </a:r>
            <a:r>
              <a:rPr lang="en-US" baseline="-25000"/>
              <a:t>2 </a:t>
            </a:r>
            <a:r>
              <a:rPr lang="en-US"/>
              <a:t>emissions (ton CO</a:t>
            </a:r>
            <a:r>
              <a:rPr lang="en-US" baseline="-25000"/>
              <a:t>2</a:t>
            </a:r>
            <a:r>
              <a:rPr lang="en-US"/>
              <a:t>)</a:t>
            </a:r>
          </a:p>
        </c:rich>
      </c:tx>
      <c:layout/>
      <c:overlay val="0"/>
    </c:title>
    <c:autoTitleDeleted val="0"/>
    <c:plotArea>
      <c:layout/>
      <c:scatterChart>
        <c:scatterStyle val="smoothMarker"/>
        <c:varyColors val="0"/>
        <c:ser>
          <c:idx val="0"/>
          <c:order val="0"/>
          <c:tx>
            <c:v>CO2 emissions</c:v>
          </c:tx>
          <c:dLbls>
            <c:dLbl>
              <c:idx val="0"/>
              <c:layout>
                <c:manualLayout>
                  <c:x val="-4.9999999999999975E-2"/>
                  <c:y val="5.5555555555555552E-2"/>
                </c:manualLayout>
              </c:layout>
              <c:showLegendKey val="0"/>
              <c:showVal val="1"/>
              <c:showCatName val="0"/>
              <c:showSerName val="0"/>
              <c:showPercent val="0"/>
              <c:showBubbleSize val="0"/>
            </c:dLbl>
            <c:dLbl>
              <c:idx val="1"/>
              <c:layout>
                <c:manualLayout>
                  <c:x val="-6.6666666666666666E-2"/>
                  <c:y val="-5.5555555555555552E-2"/>
                </c:manualLayout>
              </c:layout>
              <c:showLegendKey val="0"/>
              <c:showVal val="1"/>
              <c:showCatName val="0"/>
              <c:showSerName val="0"/>
              <c:showPercent val="0"/>
              <c:showBubbleSize val="0"/>
            </c:dLbl>
            <c:dLbl>
              <c:idx val="2"/>
              <c:layout>
                <c:manualLayout>
                  <c:x val="-5.5555555555555558E-3"/>
                  <c:y val="3.2407407407407406E-2"/>
                </c:manualLayout>
              </c:layout>
              <c:showLegendKey val="0"/>
              <c:showVal val="1"/>
              <c:showCatName val="0"/>
              <c:showSerName val="0"/>
              <c:showPercent val="0"/>
              <c:showBubbleSize val="0"/>
            </c:dLbl>
            <c:dLbl>
              <c:idx val="3"/>
              <c:layout>
                <c:manualLayout>
                  <c:x val="-5.2777777777777778E-2"/>
                  <c:y val="-4.6296296296296294E-2"/>
                </c:manualLayout>
              </c:layout>
              <c:showLegendKey val="0"/>
              <c:showVal val="1"/>
              <c:showCatName val="0"/>
              <c:showSerName val="0"/>
              <c:showPercent val="0"/>
              <c:showBubbleSize val="0"/>
            </c:dLbl>
            <c:dLbl>
              <c:idx val="4"/>
              <c:layout>
                <c:manualLayout>
                  <c:x val="-2.7777777777777779E-3"/>
                  <c:y val="-3.7037037037037035E-2"/>
                </c:manualLayout>
              </c:layout>
              <c:showLegendKey val="0"/>
              <c:showVal val="1"/>
              <c:showCatName val="0"/>
              <c:showSerName val="0"/>
              <c:showPercent val="0"/>
              <c:showBubbleSize val="0"/>
            </c:dLbl>
            <c:dLbl>
              <c:idx val="5"/>
              <c:layout>
                <c:manualLayout>
                  <c:x val="-2.7777777777777779E-3"/>
                  <c:y val="-2.314814814814814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xVal>
            <c:numRef>
              <c:f>(CO2_emissions!$A$3,CO2_emissions!$A$11,CO2_emissions!$A$19,CO2_emissions!$A$27,CO2_emissions!$A$35,CO2_emissions!$A$43)</c:f>
              <c:numCache>
                <c:formatCode>General</c:formatCode>
                <c:ptCount val="6"/>
                <c:pt idx="0">
                  <c:v>2008</c:v>
                </c:pt>
                <c:pt idx="1">
                  <c:v>2009</c:v>
                </c:pt>
                <c:pt idx="2">
                  <c:v>2010</c:v>
                </c:pt>
                <c:pt idx="3">
                  <c:v>2011</c:v>
                </c:pt>
                <c:pt idx="4">
                  <c:v>2012</c:v>
                </c:pt>
                <c:pt idx="5">
                  <c:v>2013</c:v>
                </c:pt>
              </c:numCache>
            </c:numRef>
          </c:xVal>
          <c:yVal>
            <c:numRef>
              <c:f>(CO2_emissions!$H$8,CO2_emissions!$H$16,CO2_emissions!$H$24,CO2_emissions!$H$32,CO2_emissions!$H$40,CO2_emissions!$H$48)</c:f>
              <c:numCache>
                <c:formatCode>#,##0.00</c:formatCode>
                <c:ptCount val="6"/>
                <c:pt idx="0">
                  <c:v>1077.175368356</c:v>
                </c:pt>
                <c:pt idx="1">
                  <c:v>1143.6062535000001</c:v>
                </c:pt>
                <c:pt idx="2">
                  <c:v>1256.9151573629999</c:v>
                </c:pt>
                <c:pt idx="3">
                  <c:v>1693.605335363</c:v>
                </c:pt>
                <c:pt idx="4">
                  <c:v>1582.347585152</c:v>
                </c:pt>
                <c:pt idx="5">
                  <c:v>1275.137587749</c:v>
                </c:pt>
              </c:numCache>
            </c:numRef>
          </c:yVal>
          <c:smooth val="1"/>
        </c:ser>
        <c:dLbls>
          <c:showLegendKey val="0"/>
          <c:showVal val="0"/>
          <c:showCatName val="0"/>
          <c:showSerName val="0"/>
          <c:showPercent val="0"/>
          <c:showBubbleSize val="0"/>
        </c:dLbls>
        <c:axId val="165663872"/>
        <c:axId val="165665408"/>
      </c:scatterChart>
      <c:valAx>
        <c:axId val="165663872"/>
        <c:scaling>
          <c:orientation val="minMax"/>
        </c:scaling>
        <c:delete val="0"/>
        <c:axPos val="b"/>
        <c:numFmt formatCode="General" sourceLinked="1"/>
        <c:majorTickMark val="out"/>
        <c:minorTickMark val="none"/>
        <c:tickLblPos val="nextTo"/>
        <c:crossAx val="165665408"/>
        <c:crosses val="autoZero"/>
        <c:crossBetween val="midCat"/>
      </c:valAx>
      <c:valAx>
        <c:axId val="165665408"/>
        <c:scaling>
          <c:orientation val="minMax"/>
        </c:scaling>
        <c:delete val="0"/>
        <c:axPos val="l"/>
        <c:numFmt formatCode="#,##0.00" sourceLinked="1"/>
        <c:majorTickMark val="out"/>
        <c:minorTickMark val="none"/>
        <c:tickLblPos val="nextTo"/>
        <c:crossAx val="16566387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95250</xdr:colOff>
      <xdr:row>16</xdr:row>
      <xdr:rowOff>110727</xdr:rowOff>
    </xdr:from>
    <xdr:to>
      <xdr:col>11</xdr:col>
      <xdr:colOff>3512344</xdr:colOff>
      <xdr:row>29</xdr:row>
      <xdr:rowOff>127396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jstow/AppData/Local/Microsoft/Windows/Temporary%20Internet%20Files/Content.Outlook/9BDQJAH7/EMS_Indicator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_review_2013"/>
      <sheetName val="Electricity_consumptions"/>
      <sheetName val="Water_Consumptions"/>
      <sheetName val="Heating_oil_consumptions"/>
      <sheetName val="Paper_consumption"/>
      <sheetName val="Waste_emissions"/>
      <sheetName val="CO2_emissions"/>
      <sheetName val="Transportation"/>
    </sheetNames>
    <sheetDataSet>
      <sheetData sheetId="0"/>
      <sheetData sheetId="1">
        <row r="16">
          <cell r="F16">
            <v>822000</v>
          </cell>
          <cell r="O16">
            <v>1353600</v>
          </cell>
        </row>
        <row r="32">
          <cell r="F32">
            <v>866400</v>
          </cell>
          <cell r="O32">
            <v>1263600</v>
          </cell>
        </row>
        <row r="48">
          <cell r="F48">
            <v>969600</v>
          </cell>
          <cell r="O48">
            <v>1009200</v>
          </cell>
        </row>
      </sheetData>
      <sheetData sheetId="2"/>
      <sheetData sheetId="3">
        <row r="4">
          <cell r="D4">
            <v>40012</v>
          </cell>
          <cell r="K4">
            <v>46001</v>
          </cell>
        </row>
        <row r="14">
          <cell r="D14">
            <v>44500</v>
          </cell>
          <cell r="K14">
            <v>43904</v>
          </cell>
        </row>
        <row r="25">
          <cell r="D25">
            <v>40001</v>
          </cell>
          <cell r="K25">
            <v>26823</v>
          </cell>
        </row>
      </sheetData>
      <sheetData sheetId="4"/>
      <sheetData sheetId="5"/>
      <sheetData sheetId="6">
        <row r="3">
          <cell r="A3">
            <v>2008</v>
          </cell>
        </row>
        <row r="8">
          <cell r="H8">
            <v>1077.175368356</v>
          </cell>
        </row>
        <row r="11">
          <cell r="A11">
            <v>2009</v>
          </cell>
        </row>
        <row r="16">
          <cell r="H16">
            <v>1143.6062535000001</v>
          </cell>
        </row>
        <row r="19">
          <cell r="A19">
            <v>2010</v>
          </cell>
        </row>
        <row r="24">
          <cell r="H24">
            <v>1256.9151573629999</v>
          </cell>
        </row>
        <row r="27">
          <cell r="A27">
            <v>2011</v>
          </cell>
        </row>
        <row r="32">
          <cell r="H32">
            <v>1693.605335363</v>
          </cell>
        </row>
        <row r="35">
          <cell r="A35">
            <v>2012</v>
          </cell>
        </row>
        <row r="40">
          <cell r="H40">
            <v>1582.347585152</v>
          </cell>
        </row>
        <row r="43">
          <cell r="A43">
            <v>2013</v>
          </cell>
        </row>
        <row r="48">
          <cell r="H48">
            <v>1275.137587749</v>
          </cell>
        </row>
      </sheetData>
      <sheetData sheetId="7">
        <row r="13">
          <cell r="I13">
            <v>20000</v>
          </cell>
          <cell r="J13">
            <v>20000</v>
          </cell>
          <cell r="K13">
            <v>20000</v>
          </cell>
          <cell r="L13">
            <v>20000</v>
          </cell>
          <cell r="M13">
            <v>20000</v>
          </cell>
          <cell r="N13">
            <v>25000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pcc-nggip.iges.or.jp/EFDB/main.php" TargetMode="External"/><Relationship Id="rId7" Type="http://schemas.openxmlformats.org/officeDocument/2006/relationships/comments" Target="../comments1.xml"/><Relationship Id="rId2" Type="http://schemas.openxmlformats.org/officeDocument/2006/relationships/hyperlink" Target="http://calculator.carbonfootprint.com/calculator.aspx" TargetMode="External"/><Relationship Id="rId1" Type="http://schemas.openxmlformats.org/officeDocument/2006/relationships/hyperlink" Target="http://www.eumayors.eu/IMG/pdf/technical_annex_en.pd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8"/>
  <sheetViews>
    <sheetView tabSelected="1" zoomScaleNormal="100" workbookViewId="0">
      <selection activeCell="J46" sqref="J46"/>
    </sheetView>
  </sheetViews>
  <sheetFormatPr defaultRowHeight="15" x14ac:dyDescent="0.25"/>
  <cols>
    <col min="1" max="1" width="3.85546875" bestFit="1" customWidth="1"/>
    <col min="2" max="2" width="4.7109375" bestFit="1" customWidth="1"/>
    <col min="3" max="3" width="17.28515625" bestFit="1" customWidth="1"/>
    <col min="4" max="4" width="21.7109375" style="27" bestFit="1" customWidth="1"/>
    <col min="5" max="5" width="6.42578125" bestFit="1" customWidth="1"/>
    <col min="6" max="6" width="16.7109375" style="27" bestFit="1" customWidth="1"/>
    <col min="7" max="7" width="13.7109375" style="10" bestFit="1" customWidth="1"/>
    <col min="8" max="8" width="19.140625" style="27" bestFit="1" customWidth="1"/>
    <col min="9" max="9" width="12.85546875" bestFit="1" customWidth="1"/>
    <col min="10" max="11" width="17.28515625" bestFit="1" customWidth="1"/>
    <col min="12" max="12" width="60.28515625" bestFit="1" customWidth="1"/>
    <col min="13" max="13" width="128" bestFit="1" customWidth="1"/>
  </cols>
  <sheetData>
    <row r="1" spans="1:19" ht="18" x14ac:dyDescent="0.35">
      <c r="A1" s="1" t="s">
        <v>0</v>
      </c>
      <c r="B1" s="1"/>
      <c r="C1" s="1"/>
      <c r="D1" s="1"/>
      <c r="E1" s="1"/>
      <c r="F1" s="1"/>
      <c r="G1" s="1"/>
      <c r="H1" s="1"/>
      <c r="I1" s="1"/>
      <c r="J1" s="1"/>
      <c r="K1" s="1"/>
      <c r="L1" s="1"/>
      <c r="M1" s="1"/>
      <c r="N1" s="2"/>
      <c r="O1" s="2"/>
      <c r="P1" s="2"/>
      <c r="Q1" s="2"/>
      <c r="R1" s="2"/>
      <c r="S1" s="2"/>
    </row>
    <row r="2" spans="1:19" ht="21" x14ac:dyDescent="0.35">
      <c r="A2" s="3"/>
      <c r="B2" s="3"/>
      <c r="C2" s="4"/>
      <c r="D2" s="5"/>
      <c r="E2" s="4"/>
      <c r="F2" s="6"/>
      <c r="G2" s="7"/>
      <c r="H2" s="8"/>
      <c r="I2" s="9"/>
      <c r="J2" s="9"/>
      <c r="K2" s="3"/>
      <c r="L2" s="10"/>
      <c r="M2" s="10"/>
      <c r="N2" s="10"/>
      <c r="O2" s="10"/>
      <c r="P2" s="10"/>
      <c r="Q2" s="10"/>
      <c r="R2" s="10"/>
      <c r="S2" s="10"/>
    </row>
    <row r="3" spans="1:19" s="10" customFormat="1" ht="18" customHeight="1" x14ac:dyDescent="0.25">
      <c r="A3" s="11">
        <v>2008</v>
      </c>
      <c r="B3" s="12" t="s">
        <v>1</v>
      </c>
      <c r="C3" s="12" t="s">
        <v>2</v>
      </c>
      <c r="D3" s="13" t="s">
        <v>3</v>
      </c>
      <c r="E3" s="12" t="s">
        <v>4</v>
      </c>
      <c r="F3" s="13" t="s">
        <v>5</v>
      </c>
      <c r="G3" s="13" t="s">
        <v>4</v>
      </c>
      <c r="H3" s="13" t="s">
        <v>6</v>
      </c>
      <c r="I3" s="12" t="s">
        <v>7</v>
      </c>
      <c r="J3" s="14"/>
      <c r="K3" s="15"/>
    </row>
    <row r="4" spans="1:19" ht="18" x14ac:dyDescent="0.35">
      <c r="A4" s="11"/>
      <c r="B4" s="16" t="s">
        <v>8</v>
      </c>
      <c r="C4" s="17" t="s">
        <v>9</v>
      </c>
      <c r="D4" s="18">
        <f>([1]Electricity_consumptions!F16)*10^(-3)</f>
        <v>822</v>
      </c>
      <c r="E4" s="14" t="s">
        <v>10</v>
      </c>
      <c r="F4" s="19">
        <v>1.149</v>
      </c>
      <c r="G4" s="20" t="s">
        <v>11</v>
      </c>
      <c r="H4" s="18">
        <f>D4*F4</f>
        <v>944.47800000000007</v>
      </c>
      <c r="I4" s="14" t="s">
        <v>12</v>
      </c>
      <c r="J4" s="21"/>
      <c r="K4" s="22"/>
    </row>
    <row r="5" spans="1:19" x14ac:dyDescent="0.25">
      <c r="A5" s="11"/>
      <c r="B5" s="16"/>
      <c r="C5" s="17" t="s">
        <v>13</v>
      </c>
      <c r="D5" s="18">
        <f>(([1]Heating_oil_consumptions!D4)*10^(-3))*890</f>
        <v>35610.68</v>
      </c>
      <c r="E5" s="14" t="s">
        <v>14</v>
      </c>
      <c r="F5" s="19">
        <v>0.26669999999999999</v>
      </c>
      <c r="G5" s="20" t="s">
        <v>15</v>
      </c>
      <c r="H5" s="18">
        <f>(D5*F5)*10^(-3)</f>
        <v>9.4973683559999991</v>
      </c>
      <c r="I5" s="14" t="s">
        <v>16</v>
      </c>
      <c r="J5" s="21"/>
      <c r="K5" s="23"/>
    </row>
    <row r="6" spans="1:19" ht="18" x14ac:dyDescent="0.25">
      <c r="A6" s="11"/>
      <c r="B6" s="16"/>
      <c r="C6" s="17" t="s">
        <v>17</v>
      </c>
      <c r="D6" s="24">
        <f>[1]Transportation!I13</f>
        <v>20000</v>
      </c>
      <c r="E6" s="14" t="s">
        <v>18</v>
      </c>
      <c r="F6" s="19">
        <v>280</v>
      </c>
      <c r="G6" s="20" t="s">
        <v>19</v>
      </c>
      <c r="H6" s="18">
        <f>(D6*F6)*10^(-6)</f>
        <v>5.6</v>
      </c>
      <c r="I6" s="14" t="s">
        <v>12</v>
      </c>
      <c r="J6" s="21"/>
      <c r="K6" s="12" t="s">
        <v>2</v>
      </c>
      <c r="L6" s="12" t="s">
        <v>20</v>
      </c>
      <c r="M6" s="25" t="s">
        <v>21</v>
      </c>
    </row>
    <row r="7" spans="1:19" ht="18" x14ac:dyDescent="0.25">
      <c r="A7" s="11"/>
      <c r="B7" s="16"/>
      <c r="C7" s="17" t="s">
        <v>22</v>
      </c>
      <c r="D7" s="26">
        <v>336</v>
      </c>
      <c r="E7" s="14" t="s">
        <v>23</v>
      </c>
      <c r="F7" s="19">
        <v>0.35</v>
      </c>
      <c r="G7" s="14" t="s">
        <v>12</v>
      </c>
      <c r="H7" s="27">
        <f>D7*F7</f>
        <v>117.6</v>
      </c>
      <c r="I7" s="14" t="s">
        <v>12</v>
      </c>
      <c r="J7" s="21"/>
      <c r="K7" s="17" t="s">
        <v>9</v>
      </c>
      <c r="L7" s="28" t="s">
        <v>24</v>
      </c>
      <c r="M7" s="29" t="s">
        <v>25</v>
      </c>
    </row>
    <row r="8" spans="1:19" ht="18" x14ac:dyDescent="0.25">
      <c r="A8" s="3"/>
      <c r="B8" s="30"/>
      <c r="C8" s="3"/>
      <c r="D8" s="31"/>
      <c r="E8" s="3"/>
      <c r="F8" s="31"/>
      <c r="G8" s="32"/>
      <c r="H8" s="33">
        <f>SUM(H4:H7)</f>
        <v>1077.175368356</v>
      </c>
      <c r="I8" s="34" t="s">
        <v>26</v>
      </c>
      <c r="J8" s="21"/>
      <c r="K8" s="17" t="s">
        <v>13</v>
      </c>
      <c r="L8" s="35" t="s">
        <v>27</v>
      </c>
      <c r="M8" s="36" t="s">
        <v>28</v>
      </c>
    </row>
    <row r="9" spans="1:19" x14ac:dyDescent="0.25">
      <c r="A9" s="3"/>
      <c r="B9" s="3"/>
      <c r="C9" s="37"/>
      <c r="D9" s="38"/>
      <c r="E9" s="3"/>
      <c r="F9" s="31"/>
      <c r="G9" s="32"/>
      <c r="H9" s="31"/>
      <c r="I9" s="3"/>
      <c r="J9" s="21"/>
      <c r="K9" s="17" t="s">
        <v>17</v>
      </c>
      <c r="L9" s="39"/>
      <c r="M9" s="36" t="s">
        <v>29</v>
      </c>
    </row>
    <row r="10" spans="1:19" x14ac:dyDescent="0.25">
      <c r="A10" s="3"/>
      <c r="B10" s="3"/>
      <c r="C10" s="3"/>
      <c r="D10" s="31"/>
      <c r="E10" s="3"/>
      <c r="F10" s="31"/>
      <c r="G10" s="32"/>
      <c r="H10" s="31"/>
      <c r="I10" s="3"/>
      <c r="J10" s="21"/>
      <c r="K10" s="17" t="s">
        <v>22</v>
      </c>
      <c r="L10" s="28" t="s">
        <v>30</v>
      </c>
      <c r="M10" s="29" t="s">
        <v>25</v>
      </c>
    </row>
    <row r="11" spans="1:19" s="10" customFormat="1" ht="18" customHeight="1" x14ac:dyDescent="0.25">
      <c r="A11" s="11">
        <v>2009</v>
      </c>
      <c r="B11" s="12" t="s">
        <v>1</v>
      </c>
      <c r="C11" s="12" t="s">
        <v>2</v>
      </c>
      <c r="D11" s="13" t="s">
        <v>3</v>
      </c>
      <c r="E11" s="12" t="s">
        <v>4</v>
      </c>
      <c r="F11" s="13" t="s">
        <v>5</v>
      </c>
      <c r="G11" s="13" t="s">
        <v>4</v>
      </c>
      <c r="H11" s="13" t="s">
        <v>6</v>
      </c>
      <c r="I11" s="12" t="s">
        <v>7</v>
      </c>
      <c r="J11" s="21"/>
      <c r="K11" s="15"/>
    </row>
    <row r="12" spans="1:19" ht="18" x14ac:dyDescent="0.35">
      <c r="A12" s="11"/>
      <c r="B12" s="16" t="s">
        <v>8</v>
      </c>
      <c r="C12" s="17" t="s">
        <v>9</v>
      </c>
      <c r="D12" s="18">
        <f>([1]Electricity_consumptions!F32)*10^(-3)</f>
        <v>866.4</v>
      </c>
      <c r="E12" s="14" t="s">
        <v>10</v>
      </c>
      <c r="F12" s="19">
        <v>1.149</v>
      </c>
      <c r="G12" s="20" t="s">
        <v>11</v>
      </c>
      <c r="H12" s="18">
        <f>D12*F12</f>
        <v>995.49360000000001</v>
      </c>
      <c r="I12" s="14" t="s">
        <v>12</v>
      </c>
      <c r="J12" s="21"/>
      <c r="K12" s="40"/>
    </row>
    <row r="13" spans="1:19" x14ac:dyDescent="0.25">
      <c r="A13" s="11"/>
      <c r="B13" s="16"/>
      <c r="C13" s="17" t="s">
        <v>13</v>
      </c>
      <c r="D13" s="18">
        <f>(([1]Heating_oil_consumptions!D14)*10^(-3))*890</f>
        <v>39605</v>
      </c>
      <c r="E13" s="14" t="s">
        <v>14</v>
      </c>
      <c r="F13" s="19">
        <v>0.26669999999999999</v>
      </c>
      <c r="G13" s="20" t="s">
        <v>15</v>
      </c>
      <c r="H13" s="18">
        <f>(D13*F13)*10^(-3)</f>
        <v>10.5626535</v>
      </c>
      <c r="I13" s="14" t="s">
        <v>16</v>
      </c>
      <c r="J13" s="14"/>
      <c r="K13" s="14"/>
      <c r="L13" s="15"/>
      <c r="M13" s="41"/>
    </row>
    <row r="14" spans="1:19" ht="18" x14ac:dyDescent="0.25">
      <c r="A14" s="11"/>
      <c r="B14" s="16"/>
      <c r="C14" s="17" t="s">
        <v>17</v>
      </c>
      <c r="D14" s="42">
        <f>[1]Transportation!J13</f>
        <v>20000</v>
      </c>
      <c r="E14" s="14" t="s">
        <v>18</v>
      </c>
      <c r="F14" s="19">
        <v>280</v>
      </c>
      <c r="G14" s="20" t="s">
        <v>19</v>
      </c>
      <c r="H14" s="18">
        <f>(D14*F14)*10^(-6)</f>
        <v>5.6</v>
      </c>
      <c r="I14" s="14" t="s">
        <v>12</v>
      </c>
      <c r="J14" s="14"/>
      <c r="K14" s="43"/>
      <c r="L14" s="40"/>
      <c r="M14" s="41"/>
    </row>
    <row r="15" spans="1:19" ht="18" x14ac:dyDescent="0.25">
      <c r="A15" s="11"/>
      <c r="B15" s="16"/>
      <c r="C15" s="17" t="s">
        <v>22</v>
      </c>
      <c r="D15" s="26">
        <v>377</v>
      </c>
      <c r="E15" s="14" t="s">
        <v>23</v>
      </c>
      <c r="F15" s="19">
        <v>0.35</v>
      </c>
      <c r="G15" s="14" t="s">
        <v>12</v>
      </c>
      <c r="H15" s="27">
        <f>D15*F15</f>
        <v>131.94999999999999</v>
      </c>
      <c r="I15" s="14" t="s">
        <v>12</v>
      </c>
      <c r="J15" s="14"/>
      <c r="K15" s="35"/>
      <c r="L15" s="41"/>
      <c r="M15" s="40"/>
    </row>
    <row r="16" spans="1:19" ht="18" x14ac:dyDescent="0.25">
      <c r="A16" s="3"/>
      <c r="B16" s="3"/>
      <c r="C16" s="3"/>
      <c r="D16" s="31"/>
      <c r="E16" s="3"/>
      <c r="F16" s="31"/>
      <c r="G16" s="32"/>
      <c r="H16" s="33">
        <f>SUM(H12:H15)</f>
        <v>1143.6062535000001</v>
      </c>
      <c r="I16" s="34" t="s">
        <v>26</v>
      </c>
      <c r="J16" s="14"/>
      <c r="K16" s="39"/>
      <c r="L16" s="41"/>
      <c r="M16" s="32"/>
    </row>
    <row r="17" spans="1:13" x14ac:dyDescent="0.25">
      <c r="A17" s="3"/>
      <c r="B17" s="3"/>
      <c r="C17" s="3"/>
      <c r="D17" s="31"/>
      <c r="E17" s="3"/>
      <c r="F17" s="31"/>
      <c r="G17" s="32"/>
      <c r="H17" s="31"/>
      <c r="I17" s="3"/>
      <c r="J17" s="14"/>
      <c r="K17" s="43"/>
      <c r="L17" s="40"/>
      <c r="M17" s="32"/>
    </row>
    <row r="18" spans="1:13" x14ac:dyDescent="0.25">
      <c r="A18" s="3"/>
      <c r="B18" s="3"/>
      <c r="C18" s="3"/>
      <c r="D18" s="31"/>
      <c r="E18" s="3"/>
      <c r="F18" s="31"/>
      <c r="G18" s="32"/>
      <c r="H18" s="31"/>
      <c r="I18" s="3"/>
      <c r="J18" s="21"/>
      <c r="K18" s="32"/>
    </row>
    <row r="19" spans="1:13" s="10" customFormat="1" ht="18" customHeight="1" x14ac:dyDescent="0.25">
      <c r="A19" s="11">
        <v>2010</v>
      </c>
      <c r="B19" s="12" t="s">
        <v>1</v>
      </c>
      <c r="C19" s="12" t="s">
        <v>2</v>
      </c>
      <c r="D19" s="13" t="s">
        <v>3</v>
      </c>
      <c r="E19" s="12" t="s">
        <v>4</v>
      </c>
      <c r="F19" s="13" t="s">
        <v>5</v>
      </c>
      <c r="G19" s="13" t="s">
        <v>4</v>
      </c>
      <c r="H19" s="13" t="s">
        <v>6</v>
      </c>
      <c r="I19" s="12" t="s">
        <v>7</v>
      </c>
      <c r="J19" s="21"/>
      <c r="K19" s="15"/>
    </row>
    <row r="20" spans="1:13" ht="18" x14ac:dyDescent="0.25">
      <c r="A20" s="11"/>
      <c r="B20" s="16" t="s">
        <v>8</v>
      </c>
      <c r="C20" s="17" t="s">
        <v>9</v>
      </c>
      <c r="D20" s="18">
        <f>([1]Electricity_consumptions!F48)*10^(-3)</f>
        <v>969.6</v>
      </c>
      <c r="E20" s="14" t="s">
        <v>10</v>
      </c>
      <c r="F20" s="19">
        <v>1.149</v>
      </c>
      <c r="G20" s="19" t="s">
        <v>11</v>
      </c>
      <c r="H20" s="18">
        <f>D20*F20</f>
        <v>1114.0704000000001</v>
      </c>
      <c r="I20" s="14" t="s">
        <v>12</v>
      </c>
      <c r="J20" s="21"/>
      <c r="K20" s="40"/>
    </row>
    <row r="21" spans="1:13" x14ac:dyDescent="0.25">
      <c r="A21" s="11"/>
      <c r="B21" s="16"/>
      <c r="C21" s="17" t="s">
        <v>13</v>
      </c>
      <c r="D21" s="18">
        <f>(([1]Heating_oil_consumptions!D25)*10^(-3))*890</f>
        <v>35600.89</v>
      </c>
      <c r="E21" s="14" t="s">
        <v>14</v>
      </c>
      <c r="F21" s="19">
        <v>0.26669999999999999</v>
      </c>
      <c r="G21" s="20" t="s">
        <v>15</v>
      </c>
      <c r="H21" s="18">
        <f>(D21*F21)*10^(-3)</f>
        <v>9.4947573629999997</v>
      </c>
      <c r="I21" s="14" t="s">
        <v>31</v>
      </c>
      <c r="J21" s="21"/>
      <c r="K21" s="41"/>
    </row>
    <row r="22" spans="1:13" ht="18" x14ac:dyDescent="0.25">
      <c r="A22" s="11"/>
      <c r="B22" s="16"/>
      <c r="C22" s="17" t="s">
        <v>17</v>
      </c>
      <c r="D22" s="42">
        <f>[1]Transportation!K13</f>
        <v>20000</v>
      </c>
      <c r="E22" s="14" t="s">
        <v>18</v>
      </c>
      <c r="F22" s="19">
        <v>280</v>
      </c>
      <c r="G22" s="20" t="s">
        <v>19</v>
      </c>
      <c r="H22" s="18">
        <f>(D22*F22)*10^(-6)</f>
        <v>5.6</v>
      </c>
      <c r="I22" s="14" t="s">
        <v>12</v>
      </c>
      <c r="J22" s="21"/>
      <c r="K22" s="41"/>
    </row>
    <row r="23" spans="1:13" ht="18" x14ac:dyDescent="0.25">
      <c r="A23" s="11"/>
      <c r="B23" s="16"/>
      <c r="C23" s="17" t="s">
        <v>22</v>
      </c>
      <c r="D23" s="26">
        <v>365</v>
      </c>
      <c r="E23" s="14" t="s">
        <v>23</v>
      </c>
      <c r="F23" s="19">
        <v>0.35</v>
      </c>
      <c r="G23" s="14" t="s">
        <v>12</v>
      </c>
      <c r="H23" s="27">
        <f>D23*F23</f>
        <v>127.74999999999999</v>
      </c>
      <c r="I23" s="14" t="s">
        <v>12</v>
      </c>
      <c r="J23" s="21"/>
      <c r="K23" s="40"/>
    </row>
    <row r="24" spans="1:13" ht="18" x14ac:dyDescent="0.25">
      <c r="A24" s="3"/>
      <c r="B24" s="3"/>
      <c r="C24" s="3"/>
      <c r="D24" s="31"/>
      <c r="E24" s="3"/>
      <c r="F24" s="31"/>
      <c r="G24" s="32"/>
      <c r="H24" s="33">
        <f>SUM(H20:H23)</f>
        <v>1256.9151573629999</v>
      </c>
      <c r="I24" s="34" t="s">
        <v>26</v>
      </c>
      <c r="J24" s="21"/>
      <c r="K24" s="32"/>
    </row>
    <row r="25" spans="1:13" x14ac:dyDescent="0.25">
      <c r="A25" s="3"/>
      <c r="B25" s="3"/>
      <c r="C25" s="3"/>
      <c r="D25" s="31"/>
      <c r="E25" s="3"/>
      <c r="F25" s="31"/>
      <c r="G25" s="32"/>
      <c r="H25" s="31"/>
      <c r="I25" s="3"/>
      <c r="J25" s="21"/>
      <c r="K25" s="32"/>
    </row>
    <row r="26" spans="1:13" x14ac:dyDescent="0.25">
      <c r="A26" s="3"/>
      <c r="B26" s="3"/>
      <c r="C26" s="3"/>
      <c r="D26" s="31"/>
      <c r="E26" s="3"/>
      <c r="F26" s="31"/>
      <c r="G26" s="32"/>
      <c r="H26" s="31"/>
      <c r="I26" s="3"/>
      <c r="J26" s="21"/>
      <c r="K26" s="32"/>
    </row>
    <row r="27" spans="1:13" s="10" customFormat="1" ht="18" customHeight="1" x14ac:dyDescent="0.25">
      <c r="A27" s="11">
        <v>2011</v>
      </c>
      <c r="B27" s="12" t="s">
        <v>1</v>
      </c>
      <c r="C27" s="12" t="s">
        <v>2</v>
      </c>
      <c r="D27" s="13" t="s">
        <v>3</v>
      </c>
      <c r="E27" s="12" t="s">
        <v>4</v>
      </c>
      <c r="F27" s="13" t="s">
        <v>5</v>
      </c>
      <c r="G27" s="13" t="s">
        <v>4</v>
      </c>
      <c r="H27" s="13" t="s">
        <v>6</v>
      </c>
      <c r="I27" s="12" t="s">
        <v>7</v>
      </c>
      <c r="J27" s="21"/>
      <c r="K27" s="15"/>
    </row>
    <row r="28" spans="1:13" ht="18" x14ac:dyDescent="0.35">
      <c r="A28" s="11"/>
      <c r="B28" s="16" t="s">
        <v>8</v>
      </c>
      <c r="C28" s="17" t="s">
        <v>9</v>
      </c>
      <c r="D28" s="18">
        <f>([1]Electricity_consumptions!O16)*10^(-3)</f>
        <v>1353.6000000000001</v>
      </c>
      <c r="E28" s="14" t="s">
        <v>10</v>
      </c>
      <c r="F28" s="19">
        <v>1.149</v>
      </c>
      <c r="G28" s="20" t="s">
        <v>11</v>
      </c>
      <c r="H28" s="18">
        <f>D28*F28</f>
        <v>1555.2864000000002</v>
      </c>
      <c r="I28" s="14" t="s">
        <v>12</v>
      </c>
      <c r="J28" s="21"/>
      <c r="K28" s="40"/>
    </row>
    <row r="29" spans="1:13" x14ac:dyDescent="0.25">
      <c r="A29" s="11"/>
      <c r="B29" s="16"/>
      <c r="C29" s="17" t="s">
        <v>13</v>
      </c>
      <c r="D29" s="18">
        <f>(([1]Heating_oil_consumptions!K4)*10^(-3))*890</f>
        <v>40940.89</v>
      </c>
      <c r="E29" s="14" t="s">
        <v>14</v>
      </c>
      <c r="F29" s="19">
        <v>0.26669999999999999</v>
      </c>
      <c r="G29" s="20" t="s">
        <v>15</v>
      </c>
      <c r="H29" s="18">
        <f>(D29*F29)*10^(-3)</f>
        <v>10.918935362999999</v>
      </c>
      <c r="I29" s="14" t="s">
        <v>31</v>
      </c>
      <c r="J29" s="21"/>
      <c r="K29" s="41"/>
    </row>
    <row r="30" spans="1:13" ht="18" x14ac:dyDescent="0.25">
      <c r="A30" s="11"/>
      <c r="B30" s="16"/>
      <c r="C30" s="17" t="s">
        <v>17</v>
      </c>
      <c r="D30" s="42">
        <f>[1]Transportation!L13</f>
        <v>20000</v>
      </c>
      <c r="E30" s="14" t="s">
        <v>18</v>
      </c>
      <c r="F30" s="19">
        <v>280</v>
      </c>
      <c r="G30" s="20" t="s">
        <v>19</v>
      </c>
      <c r="H30" s="18">
        <f>(D30*F30)*10^(-6)</f>
        <v>5.6</v>
      </c>
      <c r="I30" s="14" t="s">
        <v>12</v>
      </c>
      <c r="J30" s="21"/>
      <c r="K30" s="41"/>
    </row>
    <row r="31" spans="1:13" ht="18" x14ac:dyDescent="0.25">
      <c r="A31" s="11"/>
      <c r="B31" s="16"/>
      <c r="C31" s="17" t="s">
        <v>22</v>
      </c>
      <c r="D31" s="26">
        <v>348</v>
      </c>
      <c r="E31" s="14" t="s">
        <v>23</v>
      </c>
      <c r="F31" s="19">
        <v>0.35</v>
      </c>
      <c r="G31" s="14" t="s">
        <v>12</v>
      </c>
      <c r="H31" s="27">
        <f>D31*F31</f>
        <v>121.8</v>
      </c>
      <c r="I31" s="14" t="s">
        <v>12</v>
      </c>
      <c r="J31" s="21"/>
      <c r="K31" s="40"/>
    </row>
    <row r="32" spans="1:13" ht="18" x14ac:dyDescent="0.25">
      <c r="A32" s="3"/>
      <c r="B32" s="3"/>
      <c r="C32" s="3"/>
      <c r="D32" s="31"/>
      <c r="E32" s="3"/>
      <c r="F32" s="31"/>
      <c r="G32" s="32"/>
      <c r="H32" s="33">
        <f>SUM(H28:H31)</f>
        <v>1693.605335363</v>
      </c>
      <c r="I32" s="34" t="s">
        <v>26</v>
      </c>
      <c r="J32" s="21"/>
      <c r="K32" s="32"/>
    </row>
    <row r="33" spans="1:11" x14ac:dyDescent="0.25">
      <c r="A33" s="3"/>
      <c r="B33" s="3"/>
      <c r="C33" s="3"/>
      <c r="D33" s="31"/>
      <c r="E33" s="3"/>
      <c r="F33" s="31"/>
      <c r="G33" s="32"/>
      <c r="H33" s="31"/>
      <c r="I33" s="3"/>
      <c r="J33" s="21"/>
      <c r="K33" s="32"/>
    </row>
    <row r="34" spans="1:11" x14ac:dyDescent="0.25">
      <c r="A34" s="3"/>
      <c r="B34" s="3"/>
      <c r="C34" s="3"/>
      <c r="D34" s="31"/>
      <c r="E34" s="3"/>
      <c r="F34" s="31"/>
      <c r="G34" s="32"/>
      <c r="H34" s="31"/>
      <c r="I34" s="3"/>
      <c r="J34" s="21"/>
      <c r="K34" s="32"/>
    </row>
    <row r="35" spans="1:11" s="10" customFormat="1" ht="18" customHeight="1" x14ac:dyDescent="0.25">
      <c r="A35" s="11">
        <v>2012</v>
      </c>
      <c r="B35" s="12" t="s">
        <v>1</v>
      </c>
      <c r="C35" s="12" t="s">
        <v>2</v>
      </c>
      <c r="D35" s="13" t="s">
        <v>3</v>
      </c>
      <c r="E35" s="12" t="s">
        <v>4</v>
      </c>
      <c r="F35" s="13" t="s">
        <v>5</v>
      </c>
      <c r="G35" s="13" t="s">
        <v>4</v>
      </c>
      <c r="H35" s="13" t="s">
        <v>6</v>
      </c>
      <c r="I35" s="12" t="s">
        <v>7</v>
      </c>
      <c r="J35" s="21"/>
      <c r="K35" s="15"/>
    </row>
    <row r="36" spans="1:11" ht="18" x14ac:dyDescent="0.35">
      <c r="A36" s="11"/>
      <c r="B36" s="16" t="s">
        <v>8</v>
      </c>
      <c r="C36" s="17" t="s">
        <v>9</v>
      </c>
      <c r="D36" s="18">
        <f>([1]Electricity_consumptions!O32)*10^(-3)</f>
        <v>1263.6000000000001</v>
      </c>
      <c r="E36" s="14" t="s">
        <v>10</v>
      </c>
      <c r="F36" s="19">
        <v>1.149</v>
      </c>
      <c r="G36" s="20" t="s">
        <v>11</v>
      </c>
      <c r="H36" s="18">
        <f>D36*F36</f>
        <v>1451.8764000000001</v>
      </c>
      <c r="I36" s="14" t="s">
        <v>12</v>
      </c>
      <c r="J36" s="21"/>
      <c r="K36" s="40"/>
    </row>
    <row r="37" spans="1:11" x14ac:dyDescent="0.25">
      <c r="A37" s="11"/>
      <c r="B37" s="16"/>
      <c r="C37" s="17" t="s">
        <v>13</v>
      </c>
      <c r="D37" s="18">
        <f>(([1]Heating_oil_consumptions!K14)*10^(-3))*890</f>
        <v>39074.560000000005</v>
      </c>
      <c r="E37" s="14" t="s">
        <v>14</v>
      </c>
      <c r="F37" s="19">
        <v>0.26669999999999999</v>
      </c>
      <c r="G37" s="20" t="s">
        <v>15</v>
      </c>
      <c r="H37" s="18">
        <f>(D37*F37)*10^(-3)</f>
        <v>10.421185152000001</v>
      </c>
      <c r="I37" s="14" t="s">
        <v>16</v>
      </c>
      <c r="J37" s="21"/>
      <c r="K37" s="41"/>
    </row>
    <row r="38" spans="1:11" ht="18" x14ac:dyDescent="0.25">
      <c r="A38" s="11"/>
      <c r="B38" s="16"/>
      <c r="C38" s="17" t="s">
        <v>17</v>
      </c>
      <c r="D38" s="42">
        <f>[1]Transportation!M13</f>
        <v>20000</v>
      </c>
      <c r="E38" s="14" t="s">
        <v>18</v>
      </c>
      <c r="F38" s="19">
        <v>280</v>
      </c>
      <c r="G38" s="20" t="s">
        <v>19</v>
      </c>
      <c r="H38" s="18">
        <f>(D38*F38)*10^(-6)</f>
        <v>5.6</v>
      </c>
      <c r="I38" s="14" t="s">
        <v>12</v>
      </c>
      <c r="J38" s="21"/>
      <c r="K38" s="41"/>
    </row>
    <row r="39" spans="1:11" ht="18" x14ac:dyDescent="0.25">
      <c r="A39" s="11"/>
      <c r="B39" s="16"/>
      <c r="C39" s="17" t="s">
        <v>22</v>
      </c>
      <c r="D39" s="44">
        <v>327</v>
      </c>
      <c r="E39" s="14" t="s">
        <v>23</v>
      </c>
      <c r="F39" s="19">
        <v>0.35</v>
      </c>
      <c r="G39" s="14" t="s">
        <v>12</v>
      </c>
      <c r="H39" s="27">
        <f>D39*F39</f>
        <v>114.44999999999999</v>
      </c>
      <c r="I39" s="14" t="s">
        <v>12</v>
      </c>
      <c r="J39" s="21"/>
      <c r="K39" s="40"/>
    </row>
    <row r="40" spans="1:11" ht="18" x14ac:dyDescent="0.25">
      <c r="H40" s="45">
        <f>SUM(H36:H39)</f>
        <v>1582.347585152</v>
      </c>
      <c r="I40" s="34" t="s">
        <v>26</v>
      </c>
      <c r="J40" s="21"/>
      <c r="K40" s="10"/>
    </row>
    <row r="41" spans="1:11" x14ac:dyDescent="0.25">
      <c r="J41" s="21"/>
      <c r="K41" s="10"/>
    </row>
    <row r="42" spans="1:11" x14ac:dyDescent="0.25">
      <c r="J42" s="21"/>
      <c r="K42" s="10"/>
    </row>
    <row r="43" spans="1:11" s="10" customFormat="1" ht="18" customHeight="1" x14ac:dyDescent="0.25">
      <c r="A43" s="11">
        <v>2013</v>
      </c>
      <c r="B43" s="12" t="s">
        <v>1</v>
      </c>
      <c r="C43" s="12" t="s">
        <v>2</v>
      </c>
      <c r="D43" s="13" t="s">
        <v>3</v>
      </c>
      <c r="E43" s="12" t="s">
        <v>4</v>
      </c>
      <c r="F43" s="13" t="s">
        <v>5</v>
      </c>
      <c r="G43" s="13" t="s">
        <v>4</v>
      </c>
      <c r="H43" s="13" t="s">
        <v>6</v>
      </c>
      <c r="I43" s="12" t="s">
        <v>7</v>
      </c>
      <c r="J43" s="21"/>
      <c r="K43" s="15"/>
    </row>
    <row r="44" spans="1:11" ht="18" x14ac:dyDescent="0.35">
      <c r="A44" s="11"/>
      <c r="B44" s="16" t="s">
        <v>8</v>
      </c>
      <c r="C44" s="17" t="s">
        <v>9</v>
      </c>
      <c r="D44" s="18">
        <f>([1]Electricity_consumptions!O48)*10^(-3)</f>
        <v>1009.2</v>
      </c>
      <c r="E44" s="14" t="s">
        <v>10</v>
      </c>
      <c r="F44" s="19">
        <v>1.149</v>
      </c>
      <c r="G44" s="20" t="s">
        <v>11</v>
      </c>
      <c r="H44" s="18">
        <f>D44*F44</f>
        <v>1159.5708</v>
      </c>
      <c r="I44" s="14" t="s">
        <v>12</v>
      </c>
      <c r="J44" s="21"/>
      <c r="K44" s="22"/>
    </row>
    <row r="45" spans="1:11" x14ac:dyDescent="0.25">
      <c r="A45" s="11"/>
      <c r="B45" s="16"/>
      <c r="C45" s="17" t="s">
        <v>13</v>
      </c>
      <c r="D45" s="18">
        <f>(([1]Heating_oil_consumptions!K25)*10^(-3))*890</f>
        <v>23872.47</v>
      </c>
      <c r="E45" s="14" t="s">
        <v>14</v>
      </c>
      <c r="F45" s="19">
        <v>0.26669999999999999</v>
      </c>
      <c r="G45" s="20" t="s">
        <v>15</v>
      </c>
      <c r="H45" s="18">
        <f>(D45*F45)*10^(-3)</f>
        <v>6.3667877490000002</v>
      </c>
      <c r="I45" s="14" t="s">
        <v>16</v>
      </c>
      <c r="J45" s="21"/>
      <c r="K45" s="23"/>
    </row>
    <row r="46" spans="1:11" ht="18" x14ac:dyDescent="0.25">
      <c r="A46" s="11"/>
      <c r="B46" s="16"/>
      <c r="C46" s="17" t="s">
        <v>17</v>
      </c>
      <c r="D46" s="42">
        <f>[1]Transportation!N13</f>
        <v>25000</v>
      </c>
      <c r="E46" s="14" t="s">
        <v>18</v>
      </c>
      <c r="F46" s="19">
        <v>280</v>
      </c>
      <c r="G46" s="20" t="s">
        <v>19</v>
      </c>
      <c r="H46" s="18">
        <f>(D46*F46)*10^(-6)</f>
        <v>7</v>
      </c>
      <c r="I46" s="14" t="s">
        <v>12</v>
      </c>
      <c r="J46" s="21"/>
      <c r="K46" s="23"/>
    </row>
    <row r="47" spans="1:11" ht="18" x14ac:dyDescent="0.25">
      <c r="A47" s="11"/>
      <c r="B47" s="16"/>
      <c r="C47" s="17" t="s">
        <v>22</v>
      </c>
      <c r="D47" s="26">
        <v>292</v>
      </c>
      <c r="E47" s="14" t="s">
        <v>23</v>
      </c>
      <c r="F47" s="19">
        <v>0.35</v>
      </c>
      <c r="G47" s="14" t="s">
        <v>12</v>
      </c>
      <c r="H47" s="27">
        <f>D47*F47</f>
        <v>102.19999999999999</v>
      </c>
      <c r="I47" s="14" t="s">
        <v>12</v>
      </c>
      <c r="J47" s="21"/>
      <c r="K47" s="22"/>
    </row>
    <row r="48" spans="1:11" ht="18" x14ac:dyDescent="0.25">
      <c r="H48" s="45">
        <f>SUM(H44:H47)</f>
        <v>1275.137587749</v>
      </c>
      <c r="I48" s="34" t="s">
        <v>26</v>
      </c>
      <c r="J48" s="21"/>
    </row>
    <row r="49" spans="10:10" x14ac:dyDescent="0.25">
      <c r="J49" s="21"/>
    </row>
    <row r="50" spans="10:10" x14ac:dyDescent="0.25">
      <c r="J50" s="21"/>
    </row>
    <row r="51" spans="10:10" x14ac:dyDescent="0.25">
      <c r="J51" s="21"/>
    </row>
    <row r="52" spans="10:10" x14ac:dyDescent="0.25">
      <c r="J52" s="21"/>
    </row>
    <row r="53" spans="10:10" x14ac:dyDescent="0.25">
      <c r="J53" s="21"/>
    </row>
    <row r="54" spans="10:10" x14ac:dyDescent="0.25">
      <c r="J54" s="21"/>
    </row>
    <row r="55" spans="10:10" x14ac:dyDescent="0.25">
      <c r="J55" s="21"/>
    </row>
    <row r="56" spans="10:10" x14ac:dyDescent="0.25">
      <c r="J56" s="21"/>
    </row>
    <row r="57" spans="10:10" x14ac:dyDescent="0.25">
      <c r="J57" s="21"/>
    </row>
    <row r="58" spans="10:10" x14ac:dyDescent="0.25">
      <c r="J58" s="21"/>
    </row>
  </sheetData>
  <mergeCells count="15">
    <mergeCell ref="A43:A47"/>
    <mergeCell ref="B44:B47"/>
    <mergeCell ref="A19:A23"/>
    <mergeCell ref="B20:B23"/>
    <mergeCell ref="A27:A31"/>
    <mergeCell ref="B28:B31"/>
    <mergeCell ref="A35:A39"/>
    <mergeCell ref="B36:B39"/>
    <mergeCell ref="A1:M1"/>
    <mergeCell ref="A3:A7"/>
    <mergeCell ref="B4:B7"/>
    <mergeCell ref="L8:L9"/>
    <mergeCell ref="A11:A15"/>
    <mergeCell ref="B12:B15"/>
    <mergeCell ref="K15:K16"/>
  </mergeCells>
  <hyperlinks>
    <hyperlink ref="L7" r:id="rId1"/>
    <hyperlink ref="L10" r:id="rId2"/>
    <hyperlink ref="L8" r:id="rId3"/>
  </hyperlinks>
  <pageMargins left="0.7" right="0.7" top="0.75" bottom="0.75" header="0.3" footer="0.3"/>
  <pageSetup paperSize="9"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CO2_emissions</vt:lpstr>
    </vt:vector>
  </TitlesOfParts>
  <Company>kkostas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STOWELL, Robert</dc:creator>
  <cp:lastModifiedBy>STOWELL, Robert</cp:lastModifiedBy>
  <dcterms:created xsi:type="dcterms:W3CDTF">2019-05-20T11:18:26Z</dcterms:created>
  <dcterms:modified xsi:type="dcterms:W3CDTF">2019-05-20T11:19:08Z</dcterms:modified>
</cp:coreProperties>
</file>